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527" documentId="120_S{2AC9BD13-BADA-5192-A53E-5A8FF88502F6}" xr6:coauthVersionLast="47" xr6:coauthVersionMax="47" xr10:uidLastSave="{63C1D753-A176-4833-B263-BF6BD1BACC5E}"/>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G2" i="1"/>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<sst xmlns="http://schemas.openxmlformats.org/spreadsheetml/2006/main" count="180315" uniqueCount="39144">
  <si>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</si>
  <si>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</si>
  <si>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</si>
  <si>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</si>
  <si>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</si>
  <si>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</si>
  <si>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</si>
  <si>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</si>
  <si>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</si>
  <si>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</si>
  <si>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</si>
  <si>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</si>
  <si>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</si>
  <si>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</si>
  <si>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</si>
  <si>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</si>
  <si>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</si>
  <si>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</si>
  <si>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</si>
  <si>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</si>
  <si>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</si>
  <si>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</si>
  <si>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</si>
  <si>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</si>
  <si>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</si>
  <si>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</si>
  <si>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</si>
  <si>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</si>
  <si>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</si>
  <si>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</si>
  <si>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</si>
  <si>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</si>
  <si>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</si>
  <si>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</si>
  <si>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</si>
  <si>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</si>
  <si>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</si>
  <si>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</si>
  <si>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</si>
  <si>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</si>
  <si>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</si>
  <si>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</si>
  <si>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</si>
  <si>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</si>
  <si>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</si>
  <si>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</si>
  <si>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</si>
  <si>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</si>
  <si>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</si>
  <si>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</si>
  <si>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</si>
  <si>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</si>
  <si>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</si>
  <si>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</si>
  <si>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</si>
  <si>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</si>
  <si>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</si>
  <si>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</si>
  <si>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</si>
  <si>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</si>
  <si>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</si>
  <si>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</si>
  <si>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</si>
  <si>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</si>
  <si>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</si>
  <si>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</si>
  <si>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</si>
  <si>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</si>
  <si>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</si>
  <si>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</si>
  <si>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</si>
  <si>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</si>
  <si>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</si>
  <si>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</si>
  <si>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</si>
  <si>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</si>
  <si>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</si>
  <si>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</si>
  <si>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</si>
  <si>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</si>
  <si>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</si>
  <si>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</si>
  <si>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</si>
  <si>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</si>
  <si>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</si>
  <si>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</si>
  <si>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</si>
  <si>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</si>
  <si>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</si>
  <si>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</si>
  <si>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</si>
  <si>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</si>
  <si>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</si>
  <si>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</si>
  <si>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</si>
  <si>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</si>
  <si>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</si>
  <si>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</si>
  <si>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</si>
  <si>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</si>
  <si>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</si>
  <si>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</si>
  <si>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</si>
  <si>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</si>
  <si>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</si>
  <si>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</si>
  <si>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</si>
  <si>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</si>
  <si>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</si>
  <si>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</si>
  <si>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</si>
  <si>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</si>
  <si>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</si>
  <si>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</si>
  <si>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</si>
  <si>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</si>
  <si>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</si>
  <si>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</si>
  <si>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</si>
  <si>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</si>
  <si>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</si>
  <si>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</si>
  <si>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</si>
  <si>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</si>
  <si>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</si>
  <si>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</si>
  <si>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</si>
  <si>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</si>
  <si>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</si>
  <si>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</si>
  <si>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</si>
  <si>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</si>
  <si>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</si>
  <si>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</si>
  <si>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</si>
  <si>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</si>
  <si>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</si>
  <si>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</si>
  <si>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</si>
  <si>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</si>
  <si>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</si>
  <si>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</si>
  <si>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</si>
  <si>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</si>
  <si>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</si>
  <si>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</si>
  <si>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</si>
  <si>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</si>
  <si>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</si>
  <si>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</si>
  <si>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</si>
  <si>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</si>
  <si>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</si>
  <si>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</si>
  <si>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</si>
  <si>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</si>
  <si>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</si>
  <si>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</si>
  <si>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</si>
  <si>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</si>
  <si>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</si>
  <si>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</si>
  <si>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</si>
  <si>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</si>
  <si>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</si>
  <si>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</si>
  <si>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</si>
  <si>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</si>
  <si>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</si>
  <si>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</si>
  <si>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</si>
  <si>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</si>
  <si>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</si>
  <si>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</si>
  <si>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</si>
  <si>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</si>
  <si>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</si>
  <si>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</si>
  <si>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</si>
  <si>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</si>
  <si>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</si>
  <si>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</si>
  <si>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</si>
  <si>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</si>
  <si>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</si>
  <si>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</si>
  <si>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</si>
  <si>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</si>
  <si>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</si>
  <si>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</si>
  <si>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</si>
  <si>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</si>
  <si>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</si>
  <si>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</si>
  <si>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</si>
  <si>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</si>
  <si>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</si>
  <si>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</si>
  <si>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</si>
  <si>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</si>
  <si>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</si>
  <si>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</si>
  <si>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</si>
  <si>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</si>
  <si>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</si>
  <si>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</si>
  <si>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</si>
  <si>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</si>
  <si>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</si>
  <si>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</si>
  <si>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</si>
  <si>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</si>
  <si>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</si>
  <si>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</si>
  <si>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</si>
  <si>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</si>
  <si>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</si>
  <si>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</si>
  <si>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</si>
  <si>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</si>
  <si>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</si>
  <si>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</si>
  <si>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</si>
  <si>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</si>
  <si>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</si>
  <si>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</si>
  <si>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</si>
  <si>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</si>
  <si>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</si>
  <si>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</si>
  <si>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</si>
  <si>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</si>
  <si>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</si>
  <si>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</si>
  <si>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</si>
  <si>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</si>
  <si>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</si>
  <si>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</si>
  <si>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</si>
  <si>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</si>
  <si>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</si>
  <si>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</si>
  <si>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</si>
  <si>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</si>
  <si>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</si>
  <si>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</si>
  <si>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</si>
  <si>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</si>
  <si>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</si>
  <si>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</si>
  <si>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</si>
  <si>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</si>
  <si>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</si>
  <si>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</si>
  <si>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</si>
  <si>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</si>
  <si>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</si>
  <si>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</si>
  <si>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</si>
  <si>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</si>
  <si>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</si>
  <si>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</si>
  <si>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</si>
  <si>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</si>
  <si>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</si>
  <si>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</si>
  <si>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</si>
  <si>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</si>
  <si>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</si>
  <si>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</si>
  <si>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</si>
  <si>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</si>
  <si>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</si>
  <si>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</si>
  <si>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</si>
  <si>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</si>
  <si>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</si>
  <si>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</si>
  <si>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</si>
  <si>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</si>
  <si>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</si>
  <si>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</si>
  <si>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</si>
  <si>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</si>
  <si>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</si>
  <si>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</si>
  <si>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</si>
  <si>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</si>
  <si>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</si>
  <si>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</si>
  <si>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</si>
  <si>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</si>
  <si>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</si>
  <si>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</si>
  <si>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</si>
  <si>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</si>
  <si>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</si>
  <si>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</si>
  <si>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</si>
  <si>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</si>
  <si>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</si>
  <si>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</si>
  <si>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</si>
  <si>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</si>
  <si>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</si>
  <si>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</si>
  <si>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</si>
  <si>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</si>
  <si>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</si>
  <si>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</si>
  <si>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</si>
  <si>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</si>
  <si>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</si>
  <si>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</si>
  <si>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</si>
  <si>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</si>
  <si>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</si>
  <si>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</si>
  <si>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</si>
  <si>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</si>
  <si>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</si>
  <si>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</si>
  <si>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</si>
  <si>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</si>
  <si>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</si>
  <si>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</si>
  <si>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</si>
  <si>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</si>
  <si>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</si>
  <si>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</si>
  <si>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</si>
  <si>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</si>
  <si>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</si>
  <si>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</si>
  <si>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</si>
  <si>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</si>
  <si>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</si>
  <si>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</si>
  <si>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</si>
  <si>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</si>
  <si>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</si>
  <si>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</si>
  <si>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</si>
  <si>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</si>
  <si>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</si>
  <si>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</si>
  <si>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</si>
  <si>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</si>
  <si>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</si>
  <si>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</si>
  <si>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</si>
  <si>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</si>
  <si>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</si>
  <si>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</si>
  <si>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</si>
  <si>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</si>
  <si>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</si>
  <si>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</si>
  <si>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</si>
  <si>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</si>
  <si>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</si>
  <si>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</si>
  <si>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</si>
  <si>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</si>
  <si>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</si>
  <si>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</si>
  <si>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</si>
  <si>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</si>
  <si>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</si>
  <si>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</si>
  <si>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</si>
  <si>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</si>
  <si>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</si>
  <si>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</si>
  <si>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</si>
  <si>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</si>
  <si>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</si>
  <si>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</si>
  <si>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</si>
  <si>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</si>
  <si>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</si>
  <si>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</si>
  <si>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</si>
  <si>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</si>
  <si>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</si>
  <si>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</si>
  <si>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</si>
  <si>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</si>
  <si>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</si>
  <si>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</si>
  <si>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</si>
  <si>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</si>
  <si>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</si>
  <si>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</si>
  <si>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</si>
  <si>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</si>
  <si>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</si>
  <si>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</si>
  <si>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</si>
  <si>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</si>
  <si>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</si>
  <si>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</si>
  <si>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</si>
  <si>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</si>
  <si>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</si>
  <si>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</si>
  <si>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</si>
  <si>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</si>
  <si>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</si>
  <si>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</si>
  <si>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</si>
  <si>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</si>
  <si>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</si>
  <si>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</si>
  <si>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</si>
  <si>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</si>
  <si>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</si>
  <si>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</si>
  <si>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</si>
  <si>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</si>
  <si>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</si>
  <si>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</si>
  <si>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</si>
  <si>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</si>
  <si>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</si>
  <si>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</si>
  <si>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</si>
  <si>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</si>
  <si>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</si>
  <si>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</si>
  <si>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</si>
  <si>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</si>
  <si>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</si>
  <si>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</si>
  <si>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</si>
  <si>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</si>
  <si>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</si>
  <si>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</si>
  <si>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</si>
  <si>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</si>
  <si>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</si>
  <si>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</si>
  <si>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</si>
  <si>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</si>
  <si>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</si>
  <si>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</si>
  <si>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</si>
  <si>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</si>
  <si>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</si>
  <si>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</si>
  <si>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</si>
  <si>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</si>
  <si>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</si>
  <si>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</si>
  <si>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</si>
  <si>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</si>
  <si>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</si>
  <si>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</si>
  <si>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</si>
  <si>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</si>
  <si>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</si>
  <si>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</si>
  <si>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</si>
  <si>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</si>
  <si>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</si>
  <si>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</si>
  <si>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</si>
  <si>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</si>
  <si>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</si>
  <si>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</si>
  <si>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</si>
  <si>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</si>
  <si>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</si>
  <si>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</si>
  <si>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</si>
  <si>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</si>
  <si>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</si>
  <si>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</si>
  <si>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</si>
  <si>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</si>
  <si>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</si>
  <si>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</si>
  <si>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</si>
  <si>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</si>
  <si>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</si>
  <si>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</si>
  <si>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</si>
  <si>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</si>
  <si>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</si>
  <si>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</si>
  <si>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</si>
  <si>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</si>
  <si>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</si>
  <si>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</si>
  <si>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</si>
  <si>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</si>
  <si>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</si>
  <si>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</si>
  <si>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</si>
  <si>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</si>
  <si>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</si>
  <si>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</si>
  <si>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</si>
  <si>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</si>
  <si>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</si>
  <si>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</si>
  <si>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</si>
  <si>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</si>
  <si>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</si>
  <si>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</si>
  <si>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</si>
  <si>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</si>
  <si>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</si>
  <si>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</si>
  <si>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</si>
  <si>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</si>
  <si>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</si>
  <si>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</si>
  <si>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</si>
  <si>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</si>
  <si>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</si>
  <si>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</si>
  <si>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</si>
  <si>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</si>
  <si>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</si>
  <si>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</si>
  <si>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</si>
  <si>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</si>
  <si>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</si>
  <si>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</si>
  <si>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</si>
  <si>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</si>
  <si>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</si>
  <si>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</si>
  <si>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</si>
  <si>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</si>
  <si>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</si>
  <si>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</si>
  <si>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</si>
  <si>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</si>
  <si>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</si>
  <si>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</si>
  <si>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</si>
  <si>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</si>
  <si>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</si>
  <si>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</si>
  <si>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</si>
  <si>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</si>
  <si>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</si>
  <si>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</si>
  <si>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</si>
  <si>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</si>
  <si>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</si>
  <si>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</si>
  <si>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</si>
  <si>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</si>
  <si>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</si>
  <si>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</si>
  <si>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</si>
  <si>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</si>
  <si>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</si>
  <si>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</si>
  <si>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</si>
  <si>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</si>
  <si>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</si>
  <si>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</si>
  <si>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</si>
  <si>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</si>
  <si>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</si>
  <si>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</si>
  <si>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</si>
  <si>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</si>
  <si>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</si>
  <si>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</si>
  <si>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</si>
  <si>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</si>
  <si>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</si>
  <si>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</si>
  <si>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</si>
  <si>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</si>
  <si>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</si>
  <si>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</si>
  <si>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</si>
  <si>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</si>
  <si>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</si>
  <si>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</si>
  <si>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</si>
  <si>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</si>
  <si>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</si>
  <si>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</si>
  <si>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</si>
  <si>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</si>
  <si>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</si>
  <si>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</si>
  <si>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</si>
  <si>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</si>
  <si>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</si>
  <si>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</si>
  <si>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</si>
  <si>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</si>
  <si>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</si>
  <si>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</si>
  <si>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</si>
  <si>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</si>
  <si>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</si>
  <si>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</si>
  <si>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</si>
  <si>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</si>
  <si>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</si>
  <si>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</si>
  <si>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</si>
  <si>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</si>
  <si>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</si>
  <si>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</si>
  <si>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</si>
  <si>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</si>
  <si>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</si>
  <si>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</si>
  <si>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</si>
  <si>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</si>
  <si>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</si>
  <si>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</si>
  <si>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</si>
  <si>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</si>
  <si>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</si>
  <si>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</si>
  <si>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</si>
  <si>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</si>
  <si>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</si>
  <si>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</si>
  <si>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</si>
  <si>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</si>
  <si>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</si>
  <si>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</si>
  <si>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</si>
  <si>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</si>
  <si>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</si>
  <si>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</si>
  <si>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</si>
  <si>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</si>
  <si>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</si>
  <si>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</si>
  <si>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</si>
  <si>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</si>
  <si>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</si>
  <si>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</si>
  <si>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</si>
  <si>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</si>
  <si>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</si>
  <si>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</si>
  <si>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</si>
  <si>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</si>
  <si>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</si>
  <si>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</si>
  <si>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</si>
  <si>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</si>
  <si>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</si>
  <si>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</si>
  <si>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</si>
  <si>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</si>
  <si>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</si>
  <si>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</si>
  <si>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</si>
  <si>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</si>
  <si>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</si>
  <si>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</si>
  <si>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</si>
  <si>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</si>
  <si>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</si>
  <si>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</si>
  <si>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</si>
  <si>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</si>
  <si>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</si>
  <si>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</si>
  <si>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</si>
  <si>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</si>
  <si>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</si>
  <si>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</si>
  <si>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</si>
  <si>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</si>
  <si>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</si>
  <si>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</si>
  <si>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</si>
  <si>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</si>
  <si>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</si>
  <si>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</si>
  <si>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</si>
  <si>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</si>
  <si>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</si>
  <si>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</si>
  <si>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</si>
  <si>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</si>
  <si>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</si>
  <si>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</si>
  <si>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</si>
  <si>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</si>
  <si>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</si>
  <si>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</si>
  <si>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</si>
  <si>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</si>
  <si>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</si>
  <si>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</si>
  <si>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</si>
  <si>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</si>
  <si>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</si>
  <si>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</si>
  <si>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</si>
  <si>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</si>
  <si>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</si>
  <si>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</si>
  <si>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</si>
  <si>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</si>
  <si>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</si>
  <si>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</si>
  <si>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</si>
  <si>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</si>
  <si>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</si>
  <si>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</si>
  <si>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</si>
  <si>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</si>
  <si>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</si>
  <si>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</si>
  <si>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</si>
  <si>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</si>
  <si>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</si>
  <si>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</si>
  <si>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</si>
  <si>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</si>
  <si>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</si>
  <si>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</si>
  <si>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</si>
  <si>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</si>
  <si>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</si>
  <si>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</si>
  <si>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</si>
  <si>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</si>
  <si>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</si>
  <si>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</si>
  <si>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</si>
  <si>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</si>
  <si>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</si>
  <si>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</si>
  <si>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</si>
  <si>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</si>
  <si>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</si>
  <si>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</si>
  <si>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</si>
  <si>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</si>
  <si>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</si>
  <si>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</si>
  <si>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</si>
  <si>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</si>
  <si>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</si>
  <si>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</si>
  <si>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</si>
  <si>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</si>
  <si>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</si>
  <si>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</si>
  <si>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</si>
  <si>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</si>
  <si>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</si>
  <si>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</si>
  <si>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</si>
  <si>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</si>
  <si>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</si>
  <si>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</si>
  <si>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</si>
  <si>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</si>
  <si>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</si>
  <si>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</si>
  <si>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</si>
  <si>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</si>
  <si>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</si>
  <si>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</si>
  <si>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</si>
  <si>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</si>
  <si>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</si>
  <si>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</si>
  <si>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</si>
  <si>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</si>
  <si>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</si>
  <si>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</si>
  <si>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</si>
  <si>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</si>
  <si>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</si>
  <si>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</si>
  <si>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</si>
  <si>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</si>
  <si>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</si>
  <si>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</si>
  <si>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</si>
  <si>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</si>
  <si>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</si>
  <si>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</si>
  <si>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</si>
  <si>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</si>
  <si>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</si>
  <si>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</si>
  <si>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</si>
  <si>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</si>
  <si>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</si>
  <si>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</si>
  <si>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</si>
  <si>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</si>
  <si>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</si>
  <si>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</si>
  <si>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</si>
  <si>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</si>
  <si>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</si>
  <si>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</si>
  <si>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</si>
  <si>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</si>
  <si>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</si>
  <si>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</si>
  <si>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</si>
  <si>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</si>
  <si>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</si>
  <si>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</si>
  <si>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</si>
  <si>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</si>
  <si>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</si>
  <si>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</si>
  <si>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</si>
  <si>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</si>
  <si>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</si>
  <si>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</si>
  <si>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</si>
  <si>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</si>
  <si>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</si>
  <si>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</si>
  <si>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</si>
  <si>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</si>
  <si>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</si>
  <si>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</si>
  <si>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</si>
  <si>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</si>
  <si>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</si>
  <si>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</si>
  <si>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</si>
  <si>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</si>
  <si>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</si>
  <si>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</si>
  <si>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</si>
  <si>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</si>
  <si>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</si>
  <si>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</si>
  <si>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</si>
  <si>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</si>
  <si>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</si>
  <si>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</si>
  <si>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</si>
  <si>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</si>
  <si>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</si>
  <si>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</si>
  <si>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</si>
  <si>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</si>
  <si>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</si>
  <si>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</si>
  <si>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</si>
  <si>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</si>
  <si>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</si>
  <si>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</si>
  <si>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</si>
  <si>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</si>
  <si>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</si>
  <si>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</si>
  <si>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</si>
  <si>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</si>
  <si>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</si>
  <si>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</si>
  <si>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</si>
  <si>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</si>
  <si>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</si>
  <si>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</si>
  <si>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</si>
  <si>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</si>
  <si>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</si>
  <si>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</si>
  <si>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</si>
  <si>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</si>
  <si>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</si>
  <si>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</si>
  <si>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</si>
  <si>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</si>
  <si>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</si>
  <si>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</si>
  <si>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</si>
  <si>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</si>
  <si>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</si>
  <si>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</si>
  <si>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</si>
  <si>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</si>
  <si>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</si>
  <si>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</si>
  <si>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</si>
  <si>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</si>
  <si>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</si>
  <si>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</si>
  <si>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</si>
  <si>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</si>
  <si>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</si>
  <si>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</si>
  <si>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</si>
  <si>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</si>
  <si>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</si>
  <si>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</si>
  <si>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</si>
  <si>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</si>
  <si>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</si>
  <si>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</si>
  <si>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</si>
  <si>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</si>
  <si>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</si>
  <si>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</si>
  <si>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</si>
  <si>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</si>
  <si>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</si>
  <si>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</si>
  <si>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</si>
  <si>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</si>
  <si>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</si>
  <si>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</si>
  <si>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</si>
  <si>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</si>
  <si>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</si>
  <si>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</si>
  <si>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</si>
  <si>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</si>
  <si>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</si>
  <si>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</si>
  <si>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</si>
  <si>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</si>
  <si>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</si>
  <si>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</si>
  <si>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</si>
  <si>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</si>
  <si>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</si>
  <si>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</si>
  <si>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</si>
  <si>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</si>
  <si>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</si>
  <si>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</si>
  <si>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</si>
  <si>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</si>
  <si>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</si>
  <si>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</si>
  <si>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</si>
  <si>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</si>
  <si>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</si>
  <si>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</si>
  <si>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</si>
  <si>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</si>
  <si>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</si>
  <si>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</si>
  <si>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</si>
  <si>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</si>
  <si>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</si>
  <si>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</si>
  <si>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</si>
  <si>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</si>
  <si>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</si>
  <si>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</si>
  <si>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</si>
  <si>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</si>
  <si>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</si>
  <si>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</si>
  <si>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</si>
  <si>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</si>
  <si>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</si>
  <si>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</si>
  <si>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</si>
  <si>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</si>
  <si>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</si>
  <si>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</si>
  <si>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</si>
  <si>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</si>
  <si>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</si>
  <si>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</si>
  <si>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</si>
  <si>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</si>
  <si>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</si>
  <si>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</si>
  <si>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</si>
  <si>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</si>
  <si>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</si>
  <si>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</si>
  <si>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</si>
  <si>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</si>
  <si>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</si>
  <si>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</si>
  <si>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</si>
  <si>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</si>
  <si>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</si>
  <si>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</si>
  <si>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</si>
  <si>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</si>
  <si>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</si>
  <si>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</si>
  <si>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</si>
  <si>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</si>
  <si>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</si>
  <si>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</si>
  <si>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</si>
  <si>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</si>
  <si>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</si>
  <si>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</si>
  <si>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</si>
  <si>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</si>
  <si>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</si>
  <si>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</si>
  <si>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</si>
  <si>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</si>
  <si>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</si>
  <si>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</si>
  <si>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</si>
  <si>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</si>
  <si>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</si>
  <si>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</si>
  <si>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</si>
  <si>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</si>
  <si>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</si>
  <si>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</si>
  <si>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</si>
  <si>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</si>
  <si>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</si>
  <si>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</si>
  <si>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</si>
  <si>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</si>
  <si>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</si>
  <si>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</si>
  <si>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</si>
  <si>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</si>
  <si>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</si>
  <si>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</si>
  <si>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</si>
  <si>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</si>
  <si>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</si>
  <si>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</si>
  <si>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</si>
  <si>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</si>
  <si>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</si>
  <si>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</si>
  <si>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</si>
  <si>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</si>
  <si>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</si>
  <si>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</si>
  <si>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</si>
  <si>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</si>
  <si>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</si>
  <si>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</si>
  <si>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</si>
  <si>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</si>
  <si>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</si>
  <si>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</si>
  <si>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</si>
  <si>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</si>
  <si>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</si>
  <si>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</si>
  <si>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</si>
  <si>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</si>
  <si>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</si>
  <si>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</si>
  <si>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</si>
  <si>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</si>
  <si>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</si>
  <si>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</si>
  <si>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</si>
  <si>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</si>
  <si>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</si>
  <si>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</si>
  <si>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</si>
  <si>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</si>
  <si>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</si>
  <si>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</si>
  <si>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</si>
  <si>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</si>
  <si>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</si>
  <si>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</si>
  <si>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</si>
  <si>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</si>
  <si>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</si>
  <si>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</si>
  <si>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</si>
  <si>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</si>
  <si>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</si>
  <si>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</si>
  <si>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</si>
  <si>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</si>
  <si>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</si>
  <si>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</si>
  <si>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</si>
  <si>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</si>
  <si>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</si>
  <si>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</si>
  <si>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</si>
  <si>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</si>
  <si>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</si>
  <si>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</si>
  <si>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</si>
  <si>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</si>
  <si>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</si>
  <si>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</si>
  <si>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</si>
  <si>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</si>
  <si>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</si>
  <si>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</si>
  <si>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</si>
  <si>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</si>
  <si>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</si>
  <si>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</si>
  <si>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</si>
  <si>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</si>
  <si>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</si>
  <si>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</si>
  <si>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</si>
  <si>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</si>
  <si>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</si>
  <si>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</si>
  <si>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</si>
  <si>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</si>
  <si>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</si>
  <si>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</si>
  <si>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</si>
  <si>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</si>
  <si>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</si>
  <si>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</si>
  <si>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</si>
  <si>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</si>
  <si>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</si>
  <si>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</si>
  <si>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</si>
  <si>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</si>
  <si>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</si>
  <si>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</si>
  <si>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</si>
  <si>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</si>
  <si>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</si>
  <si>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</si>
  <si>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</si>
  <si>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</si>
  <si>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</si>
  <si>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</si>
  <si>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</si>
  <si>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</si>
  <si>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</si>
  <si>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</si>
  <si>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</si>
  <si>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</si>
  <si>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</si>
  <si>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</si>
  <si>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</si>
  <si>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</si>
  <si>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</si>
  <si>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</si>
  <si>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</si>
  <si>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</si>
  <si>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</si>
  <si>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</si>
  <si>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</si>
  <si>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</si>
  <si>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</si>
  <si>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</si>
  <si>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</si>
  <si>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</si>
  <si>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</si>
  <si>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</si>
  <si>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</si>
  <si>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</si>
  <si>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</si>
  <si>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</si>
  <si>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</si>
  <si>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</si>
  <si>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</si>
  <si>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</si>
  <si>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</si>
  <si>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</si>
  <si>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</si>
  <si>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</si>
  <si>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</si>
  <si>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</si>
  <si>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</si>
  <si>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</si>
  <si>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</si>
  <si>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</si>
  <si>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</si>
  <si>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</si>
  <si>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</si>
  <si>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</si>
  <si>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</si>
  <si>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</si>
  <si>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</si>
  <si>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</si>
  <si>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</si>
  <si>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</si>
  <si>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</si>
  <si>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</si>
  <si>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</si>
  <si>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</si>
  <si>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</si>
  <si>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</si>
  <si>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</si>
  <si>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</si>
  <si>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</si>
  <si>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</si>
  <si>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</si>
  <si>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</si>
  <si>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</si>
  <si>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</si>
  <si>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</si>
  <si>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</si>
  <si>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</si>
  <si>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</si>
  <si>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</si>
  <si>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</si>
  <si>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</si>
  <si>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</si>
  <si>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</si>
  <si>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</si>
  <si>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</si>
  <si>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</si>
  <si>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</si>
  <si>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</si>
  <si>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</si>
  <si>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</si>
  <si>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</si>
  <si>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</si>
  <si>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</si>
  <si>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</si>
  <si>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</si>
  <si>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</si>
  <si>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</si>
  <si>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</si>
  <si>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</si>
  <si>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</si>
  <si>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</si>
  <si>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</si>
  <si>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</si>
  <si>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</si>
  <si>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</si>
  <si>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</si>
  <si>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</si>
  <si>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</si>
  <si>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</si>
  <si>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</si>
  <si>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</si>
  <si>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</si>
  <si>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</si>
  <si>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</si>
  <si>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</si>
  <si>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</si>
  <si>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</si>
  <si>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</si>
  <si>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</si>
  <si>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</si>
  <si>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</si>
  <si>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</si>
  <si>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</si>
  <si>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</si>
  <si>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</si>
  <si>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</si>
  <si>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</si>
  <si>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</si>
  <si>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</si>
  <si>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</si>
  <si>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</si>
  <si>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</si>
  <si>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</si>
  <si>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</si>
  <si>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</si>
  <si>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</si>
  <si>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</si>
  <si>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</si>
  <si>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</si>
  <si>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</si>
  <si>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</si>
  <si>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</si>
  <si>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</si>
  <si>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</si>
  <si>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</si>
  <si>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</si>
  <si>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</si>
  <si>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</si>
  <si>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</si>
  <si>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</si>
  <si>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</si>
  <si>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</si>
  <si>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</si>
  <si>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</si>
  <si>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</si>
  <si>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</si>
  <si>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</si>
  <si>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</si>
  <si>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</si>
  <si>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</si>
  <si>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</si>
  <si>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</si>
  <si>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</si>
  <si>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</si>
  <si>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</si>
  <si>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</si>
  <si>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</si>
  <si>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</si>
  <si>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</si>
  <si>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</si>
  <si>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</si>
  <si>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</si>
  <si>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</si>
  <si>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</si>
  <si>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</si>
  <si>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</si>
  <si>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</si>
  <si>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</si>
  <si>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</si>
  <si>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</si>
  <si>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</si>
  <si>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</si>
  <si>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</si>
  <si>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</si>
  <si>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</si>
  <si>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</si>
  <si>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</si>
  <si>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</si>
  <si>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</si>
  <si>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</si>
  <si>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</si>
  <si>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</si>
  <si>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</si>
  <si>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</si>
  <si>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</si>
  <si>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</si>
  <si>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</si>
  <si>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</si>
  <si>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</si>
  <si>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</si>
  <si>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</si>
  <si>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</si>
  <si>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</si>
  <si>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</si>
  <si>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</si>
  <si>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</si>
  <si>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</si>
  <si>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</si>
  <si>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</si>
  <si>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</si>
  <si>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</si>
  <si>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</si>
  <si>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</si>
  <si>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</si>
  <si>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</si>
  <si>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</si>
  <si>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</si>
  <si>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</si>
  <si>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</si>
  <si>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</si>
  <si>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</si>
  <si>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</si>
  <si>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</si>
  <si>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</si>
  <si>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</si>
  <si>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</si>
  <si>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</si>
  <si>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</si>
  <si>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</si>
  <si>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</si>
  <si>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</si>
  <si>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</si>
  <si>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</si>
  <si>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</si>
  <si>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</si>
  <si>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</si>
  <si>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</si>
  <si>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</si>
  <si>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</si>
  <si>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</si>
  <si>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</si>
  <si>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</si>
  <si>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</si>
  <si>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</si>
  <si>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</si>
  <si>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</si>
  <si>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</si>
  <si>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</si>
  <si>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</si>
  <si>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</si>
  <si>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</si>
  <si>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</si>
  <si>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</si>
  <si>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</si>
  <si>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</si>
  <si>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</si>
  <si>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</si>
  <si>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</si>
  <si>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</si>
  <si>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</si>
  <si>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</si>
  <si>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</si>
  <si>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</si>
  <si>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</si>
  <si>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</si>
  <si>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</si>
  <si>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</si>
  <si>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</si>
  <si>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</si>
  <si>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</si>
  <si>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</si>
  <si>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</si>
  <si>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</si>
  <si>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</si>
  <si>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</si>
  <si>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</si>
  <si>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</si>
  <si>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</si>
  <si>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</si>
  <si>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</si>
  <si>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</si>
  <si>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</si>
  <si>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</si>
  <si>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</si>
  <si>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</si>
  <si>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</si>
  <si>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</si>
  <si>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</si>
  <si>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</si>
  <si>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</si>
  <si>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</si>
  <si>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</si>
  <si>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</si>
  <si>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</si>
  <si>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</si>
  <si>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</si>
  <si>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</si>
  <si>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</si>
  <si>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</si>
  <si>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</si>
  <si>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</si>
  <si>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</si>
  <si>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</si>
  <si>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</si>
  <si>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</si>
  <si>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</si>
  <si>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</si>
  <si>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</si>
  <si>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</si>
  <si>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</si>
  <si>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</si>
  <si>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</si>
  <si>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</si>
  <si>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</si>
  <si>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</si>
  <si>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</si>
  <si>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</si>
  <si>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</si>
  <si>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</si>
  <si>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</si>
  <si>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</si>
  <si>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</si>
  <si>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</si>
  <si>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</si>
  <si>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</si>
  <si>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</si>
  <si>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</si>
  <si>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</si>
  <si>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</si>
  <si>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</si>
  <si>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</si>
  <si>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</si>
  <si>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</si>
  <si>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</si>
  <si>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</si>
  <si>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</si>
  <si>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</si>
  <si>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</si>
  <si>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</si>
  <si>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</si>
  <si>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</si>
  <si>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</si>
  <si>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</si>
  <si>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</si>
  <si>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</si>
  <si>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</si>
  <si>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</si>
  <si>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</si>
  <si>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</si>
  <si>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</si>
  <si>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</si>
  <si>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</si>
  <si>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</si>
  <si>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</si>
  <si>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</si>
  <si>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</si>
  <si>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</si>
  <si>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</si>
  <si>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</si>
  <si>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</si>
  <si>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</si>
  <si>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</si>
  <si>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</si>
  <si>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</si>
  <si>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</si>
  <si>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</si>
  <si>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</si>
  <si>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</si>
  <si>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</si>
  <si>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</si>
  <si>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</si>
  <si>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</si>
  <si>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</si>
  <si>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</si>
  <si>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</si>
  <si>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</si>
  <si>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</si>
  <si>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</si>
  <si>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</si>
  <si>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</si>
  <si>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</si>
  <si>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</si>
  <si>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</si>
  <si>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</si>
  <si>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</si>
  <si>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</si>
  <si>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</si>
  <si>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</si>
  <si>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</si>
  <si>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</si>
  <si>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</si>
  <si>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</si>
  <si>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</si>
  <si>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</si>
  <si>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</si>
  <si>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</si>
  <si>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</si>
  <si>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</si>
  <si>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</si>
  <si>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</si>
  <si>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</si>
  <si>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</si>
  <si>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</si>
  <si>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</si>
  <si>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</si>
  <si>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</si>
  <si>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</si>
  <si>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</si>
  <si>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</si>
  <si>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</si>
  <si>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</si>
  <si>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</si>
  <si>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</si>
  <si>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</si>
  <si>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</si>
  <si>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</si>
  <si>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</si>
  <si>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</si>
  <si>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</si>
  <si>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</si>
  <si>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</si>
  <si>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</si>
  <si>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</si>
  <si>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</si>
  <si>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</si>
  <si>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</si>
  <si>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</si>
  <si>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</si>
  <si>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</si>
  <si>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</si>
  <si>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</si>
  <si>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</si>
  <si>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</si>
  <si>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</si>
  <si>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</si>
  <si>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</si>
  <si>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</si>
  <si>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</si>
  <si>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</si>
  <si>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</si>
  <si>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</si>
  <si>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</si>
  <si>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</si>
  <si>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</si>
  <si>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</si>
  <si>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</si>
  <si>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</si>
  <si>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</si>
  <si>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</si>
  <si>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</si>
  <si>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</si>
  <si>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</si>
  <si>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</si>
  <si>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</si>
  <si>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</si>
  <si>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</si>
  <si>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</si>
  <si>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</si>
  <si>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</si>
  <si>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</si>
  <si>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</si>
  <si>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</si>
  <si>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</si>
  <si>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</si>
  <si>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</si>
  <si>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</si>
  <si>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</si>
  <si>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</si>
  <si>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</si>
  <si>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</si>
  <si>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</si>
  <si>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</si>
  <si>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</si>
  <si>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</si>
  <si>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</si>
  <si>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</si>
  <si>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</si>
  <si>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</si>
  <si>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</si>
  <si>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</si>
  <si>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</si>
  <si>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</si>
  <si>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</si>
  <si>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</si>
  <si>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</si>
  <si>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</si>
  <si>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</si>
  <si>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</si>
  <si>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</si>
  <si>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</si>
  <si>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</si>
  <si>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</si>
  <si>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</si>
  <si>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</si>
  <si>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</si>
  <si>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</si>
  <si>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</si>
  <si>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</si>
  <si>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</si>
  <si>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</si>
  <si>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</si>
  <si>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</si>
  <si>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</si>
  <si>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</si>
  <si>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</si>
  <si>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</si>
  <si>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</si>
  <si>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</si>
  <si>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</si>
  <si>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</si>
  <si>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</si>
  <si>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</si>
  <si>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</si>
  <si>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</si>
  <si>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</si>
  <si>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</si>
  <si>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</si>
  <si>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</si>
  <si>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</si>
  <si>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</si>
  <si>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</si>
  <si>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</si>
  <si>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</si>
  <si>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</si>
  <si>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</si>
  <si>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</si>
  <si>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</si>
  <si>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</si>
  <si>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</si>
  <si>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</si>
  <si>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</si>
  <si>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</si>
  <si>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</si>
  <si>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</si>
  <si>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</si>
  <si>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</si>
  <si>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</si>
  <si>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</si>
  <si>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</si>
  <si>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</si>
  <si>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</si>
  <si>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</si>
  <si>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</si>
  <si>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</si>
  <si>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</si>
  <si>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</si>
  <si>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</si>
  <si>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</si>
  <si>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</si>
  <si>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</si>
  <si>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</si>
  <si>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</si>
  <si>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</si>
  <si>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</si>
  <si>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</si>
  <si>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</si>
  <si>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</si>
  <si>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</si>
  <si>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</si>
  <si>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</si>
  <si>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</si>
  <si>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</si>
  <si>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</si>
  <si>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</si>
  <si>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</si>
  <si>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</si>
  <si>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</si>
  <si>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</si>
  <si>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</si>
  <si>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</si>
  <si>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</si>
  <si>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</si>
  <si>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</si>
  <si>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</si>
  <si>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</si>
  <si>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</si>
  <si>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</si>
  <si>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</si>
  <si>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</si>
  <si>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</si>
  <si>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</si>
  <si>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</si>
  <si>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</si>
  <si>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</si>
  <si>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</si>
  <si>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</si>
  <si>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</si>
  <si>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</si>
  <si>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</si>
  <si>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</si>
  <si>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</si>
  <si>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</si>
  <si>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</si>
  <si>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</si>
  <si>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</si>
  <si>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</si>
  <si>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</si>
  <si>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</si>
  <si>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</si>
  <si>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</si>
  <si>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</si>
  <si>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</si>
  <si>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</si>
  <si>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</si>
  <si>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</si>
  <si>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</si>
  <si>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</si>
  <si>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</si>
  <si>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</si>
  <si>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</si>
  <si>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</si>
  <si>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</si>
  <si>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</si>
  <si>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</si>
  <si>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</si>
  <si>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</si>
  <si>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</si>
  <si>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</si>
  <si>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</si>
  <si>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</si>
  <si>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</si>
  <si>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</si>
  <si>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</si>
  <si>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</si>
  <si>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</si>
  <si>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</si>
  <si>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</si>
  <si>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</si>
  <si>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</si>
  <si>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</si>
  <si>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</si>
  <si>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</si>
  <si>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</si>
  <si>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</si>
  <si>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</si>
  <si>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</si>
  <si>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</si>
  <si>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</si>
  <si>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</si>
  <si>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</si>
  <si>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</si>
  <si>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</si>
  <si>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</si>
  <si>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</si>
  <si>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</si>
  <si>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</si>
  <si>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</si>
  <si>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</si>
  <si>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</si>
  <si>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</si>
  <si>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</si>
  <si>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</si>
  <si>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</si>
  <si>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</si>
  <si>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</si>
  <si>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</si>
  <si>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</si>
  <si>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</si>
  <si>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</si>
  <si>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</si>
  <si>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</si>
  <si>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</si>
  <si>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</si>
  <si>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</si>
  <si>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</si>
  <si>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</si>
  <si>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</si>
  <si>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</si>
  <si>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</si>
  <si>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</si>
  <si>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</si>
  <si>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</si>
  <si>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</si>
  <si>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</si>
  <si>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</si>
  <si>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</si>
  <si>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</si>
  <si>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</si>
  <si>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</si>
  <si>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</si>
  <si>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</si>
  <si>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</si>
  <si>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</si>
  <si>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</si>
  <si>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</si>
  <si>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</si>
  <si>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</si>
  <si>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</si>
  <si>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</si>
  <si>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</si>
  <si>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</si>
  <si>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</si>
  <si>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</si>
  <si>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</si>
  <si>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</si>
  <si>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</si>
  <si>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</si>
  <si>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</si>
  <si>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</si>
  <si>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</si>
  <si>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</si>
  <si>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</si>
  <si>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</si>
  <si>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</si>
  <si>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</si>
  <si>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</si>
  <si>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</si>
  <si>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</si>
  <si>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</si>
  <si>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</si>
  <si>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</si>
  <si>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</si>
  <si>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</si>
  <si>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</si>
  <si>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</si>
  <si>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</si>
  <si>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</si>
  <si>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</si>
  <si>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</si>
  <si>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</si>
  <si>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</si>
  <si>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</si>
  <si>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</si>
  <si>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</si>
  <si>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</si>
  <si>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</si>
  <si>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</si>
  <si>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</si>
  <si>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</si>
  <si>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</si>
  <si>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</si>
  <si>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</si>
  <si>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</si>
  <si>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</si>
  <si>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</si>
  <si>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</si>
  <si>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</si>
  <si>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</si>
  <si>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</si>
  <si>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</si>
  <si>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</si>
  <si>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</si>
  <si>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</si>
  <si>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</si>
  <si>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</si>
  <si>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</si>
  <si>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</si>
  <si>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</si>
  <si>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</si>
  <si>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</si>
  <si>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</si>
  <si>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</si>
  <si>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</si>
  <si>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</si>
  <si>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</si>
  <si>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</si>
  <si>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</si>
  <si>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</si>
  <si>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</si>
  <si>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</si>
  <si>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</si>
  <si>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</si>
  <si>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</si>
  <si>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</si>
  <si>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</si>
  <si>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</si>
  <si>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</si>
  <si>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</si>
  <si>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</si>
  <si>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</si>
  <si>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</si>
  <si>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</si>
  <si>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</si>
  <si>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</si>
  <si>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</si>
  <si>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</si>
  <si>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</si>
  <si>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</si>
  <si>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</si>
  <si>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</si>
  <si>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</si>
  <si>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</si>
  <si>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</si>
  <si>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</si>
  <si>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</si>
  <si>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</si>
  <si>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</si>
  <si>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</si>
  <si>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</si>
  <si>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</si>
  <si>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</si>
  <si>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</si>
  <si>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</si>
  <si>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</si>
  <si>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</si>
  <si>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</si>
  <si>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</si>
  <si>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</si>
  <si>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</si>
  <si>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</si>
  <si>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</si>
  <si>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</si>
  <si>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</si>
  <si>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</si>
  <si>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</si>
  <si>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</si>
  <si>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</si>
  <si>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</si>
  <si>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</si>
  <si>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</si>
  <si>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</si>
  <si>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</si>
  <si>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</si>
  <si>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</si>
  <si>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</si>
  <si>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</si>
  <si>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</si>
  <si>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</si>
  <si>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</si>
  <si>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</si>
  <si>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</si>
  <si>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</si>
  <si>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</si>
  <si>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</si>
  <si>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</si>
  <si>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</si>
  <si>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</si>
  <si>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</si>
  <si>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</si>
  <si>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</si>
  <si>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</si>
  <si>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</si>
  <si>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</si>
  <si>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</si>
  <si>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</si>
  <si>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</si>
  <si>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</si>
  <si>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</si>
  <si>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</si>
  <si>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</si>
  <si>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</si>
  <si>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</si>
  <si>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</si>
  <si>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</si>
  <si>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</si>
  <si>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</si>
  <si>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</si>
  <si>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</si>
  <si>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</si>
  <si>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</si>
  <si>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</si>
  <si>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</si>
  <si>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</si>
  <si>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</si>
  <si>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</si>
  <si>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</si>
  <si>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</si>
  <si>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</si>
  <si>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</si>
  <si>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</si>
  <si>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</si>
  <si>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</si>
  <si>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</si>
  <si>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</si>
  <si>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</si>
  <si>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</si>
  <si>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</si>
  <si>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</si>
  <si>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</si>
  <si>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</si>
  <si>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</si>
  <si>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</si>
  <si>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</si>
  <si>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</si>
  <si>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</si>
  <si>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</si>
  <si>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</si>
  <si>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</si>
  <si>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</si>
  <si>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</si>
  <si>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</si>
  <si>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</si>
  <si>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</si>
  <si>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</si>
  <si>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</si>
  <si>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</si>
  <si>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</si>
  <si>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</si>
  <si>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</si>
  <si>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</si>
  <si>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</si>
  <si>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</si>
  <si>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</si>
  <si>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</si>
  <si>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</si>
  <si>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</si>
  <si>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</si>
  <si>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</si>
  <si>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</si>
  <si>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</si>
  <si>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</si>
  <si>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</si>
  <si>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</si>
  <si>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</si>
  <si>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</si>
  <si>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</si>
  <si>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</si>
  <si>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</si>
  <si>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</si>
  <si>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</si>
  <si>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</si>
  <si>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</si>
  <si>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</si>
  <si>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</si>
  <si>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</si>
  <si>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</si>
  <si>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</si>
  <si>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</si>
  <si>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</si>
  <si>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</si>
  <si>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</si>
  <si>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</si>
  <si>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</si>
  <si>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</si>
  <si>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</si>
  <si>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</si>
  <si>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</si>
  <si>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</si>
  <si>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</si>
  <si>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</si>
  <si>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</si>
  <si>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</si>
  <si>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</si>
  <si>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</si>
  <si>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</si>
  <si>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</si>
  <si>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</si>
  <si>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</si>
  <si>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</si>
  <si>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</si>
  <si>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</si>
  <si>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</si>
  <si>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</si>
  <si>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</si>
  <si>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</si>
  <si>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</si>
  <si>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</si>
  <si>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</si>
  <si>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</si>
  <si>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</si>
  <si>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</si>
  <si>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</si>
  <si>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</si>
  <si>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</si>
  <si>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</si>
  <si>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</si>
  <si>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</si>
  <si>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</si>
  <si>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</si>
  <si>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</si>
  <si>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</si>
  <si>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</si>
  <si>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</si>
  <si>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</si>
  <si>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</si>
  <si>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</si>
  <si>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</si>
  <si>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</si>
  <si>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</si>
  <si>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</si>
  <si>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</si>
  <si>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</si>
  <si>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</si>
  <si>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</si>
  <si>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</si>
  <si>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</si>
  <si>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</si>
  <si>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</si>
  <si>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</si>
  <si>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</si>
  <si>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</si>
  <si>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</si>
  <si>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</si>
  <si>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</si>
  <si>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</si>
  <si>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</si>
  <si>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</si>
  <si>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</si>
  <si>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</si>
  <si>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</si>
  <si>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</si>
  <si>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</si>
  <si>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</si>
  <si>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</si>
  <si>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</si>
  <si>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</si>
  <si>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</si>
  <si>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</si>
  <si>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</si>
  <si>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</si>
  <si>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</si>
  <si>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</si>
  <si>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</si>
  <si>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</si>
  <si>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</si>
  <si>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</si>
  <si>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</si>
  <si>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</si>
  <si>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</si>
  <si>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</si>
  <si>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</si>
  <si>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</si>
  <si>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</si>
  <si>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</si>
  <si>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</si>
  <si>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</si>
  <si>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</si>
  <si>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</si>
  <si>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</si>
  <si>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</si>
  <si>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</si>
  <si>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</si>
  <si>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</si>
  <si>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</si>
  <si>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</si>
  <si>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</si>
  <si>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</si>
  <si>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</si>
  <si>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</si>
  <si>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</si>
  <si>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</si>
  <si>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</si>
  <si>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</si>
  <si>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</si>
  <si>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</si>
  <si>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</si>
  <si>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</si>
  <si>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</si>
  <si>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</si>
  <si>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</si>
  <si>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</si>
  <si>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</si>
  <si>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</si>
  <si>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</si>
  <si>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</si>
  <si>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</si>
  <si>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</si>
  <si>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</si>
  <si>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</si>
  <si>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</si>
  <si>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</si>
  <si>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</si>
  <si>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</si>
  <si>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</si>
  <si>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</si>
  <si>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</si>
  <si>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</si>
  <si>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</si>
  <si>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</si>
  <si>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</si>
  <si>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</si>
  <si>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</si>
  <si>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</si>
  <si>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</si>
  <si>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</si>
  <si>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</si>
  <si>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</si>
  <si>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</si>
  <si>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</si>
  <si>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</si>
  <si>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</si>
  <si>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</si>
  <si>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</si>
  <si>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</si>
  <si>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</si>
  <si>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</si>
  <si>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</si>
  <si>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</si>
  <si>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</si>
  <si>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</si>
  <si>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</si>
  <si>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</si>
  <si>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</si>
  <si>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</si>
  <si>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</si>
  <si>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</si>
  <si>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</si>
  <si>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</si>
  <si>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</si>
  <si>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</si>
  <si>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</si>
  <si>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</si>
  <si>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</si>
  <si>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</si>
  <si>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</si>
  <si>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</si>
  <si>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</si>
  <si>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</si>
  <si>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</si>
  <si>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</si>
  <si>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</si>
  <si>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</si>
  <si>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</si>
  <si>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</si>
  <si>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</si>
  <si>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</si>
  <si>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</si>
  <si>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</si>
  <si>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</si>
  <si>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</si>
  <si>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</si>
  <si>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</si>
  <si>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</si>
  <si>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</si>
  <si>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</si>
  <si>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</si>
  <si>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</si>
  <si>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</si>
  <si>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</si>
  <si>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</si>
  <si>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</si>
  <si>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</si>
  <si>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</si>
  <si>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</si>
  <si>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</si>
  <si>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</si>
  <si>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</si>
  <si>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</si>
  <si>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</si>
  <si>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</si>
  <si>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</si>
  <si>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</si>
  <si>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</si>
  <si>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</si>
  <si>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</si>
  <si>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</si>
  <si>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</si>
  <si>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</si>
  <si>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</si>
  <si>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</si>
  <si>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</si>
  <si>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</si>
  <si>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</si>
  <si>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</si>
  <si>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</si>
  <si>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</si>
  <si>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</si>
  <si>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</si>
  <si>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</si>
  <si>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</si>
  <si>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</si>
  <si>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</si>
  <si>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</si>
  <si>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</si>
  <si>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</si>
  <si>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</si>
  <si>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</si>
  <si>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</si>
  <si>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</si>
  <si>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</si>
  <si>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</si>
  <si>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</si>
  <si>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</si>
  <si>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</si>
  <si>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</si>
  <si>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</si>
  <si>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</si>
  <si>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</si>
  <si>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</si>
  <si>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</si>
  <si>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</si>
  <si>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</si>
  <si>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</si>
  <si>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</si>
  <si>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</si>
  <si>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</si>
  <si>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</si>
  <si>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</si>
  <si>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</si>
  <si>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</si>
  <si>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</si>
  <si>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</si>
  <si>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</si>
  <si>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</si>
  <si>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</si>
  <si>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</si>
  <si>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</si>
  <si>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</si>
  <si>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</si>
  <si>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</si>
  <si>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</si>
  <si>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</si>
  <si>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</si>
  <si>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</si>
  <si>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</si>
  <si>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</si>
  <si>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</si>
  <si>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</si>
  <si>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</si>
  <si>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</si>
  <si>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</si>
  <si>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</si>
  <si>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</si>
  <si>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</si>
  <si>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</si>
  <si>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</si>
  <si>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</si>
  <si>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</si>
  <si>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</si>
  <si>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</si>
  <si>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</si>
  <si>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</si>
  <si>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</si>
  <si>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</si>
  <si>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</si>
  <si>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</si>
  <si>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</si>
  <si>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</si>
  <si>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</si>
  <si>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</si>
  <si>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</si>
  <si>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</si>
  <si>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</si>
  <si>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</si>
  <si>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</si>
  <si>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</si>
  <si>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</si>
  <si>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</si>
  <si>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</si>
  <si>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</si>
  <si>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</si>
  <si>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</si>
  <si>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</si>
  <si>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</si>
  <si>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</si>
  <si>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</si>
  <si>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</si>
  <si>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</si>
  <si>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</si>
  <si>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</si>
  <si>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</si>
  <si>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</si>
  <si>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</si>
  <si>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</si>
  <si>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</si>
  <si>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</si>
  <si>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</si>
  <si>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</si>
  <si>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</si>
  <si>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</si>
  <si>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</si>
  <si>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</si>
  <si>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</si>
  <si>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</si>
  <si>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</si>
  <si>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</si>
  <si>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</si>
  <si>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</si>
  <si>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</si>
  <si>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</si>
  <si>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</si>
  <si>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</si>
  <si>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</si>
  <si>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</si>
  <si>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</si>
  <si>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</si>
  <si>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</si>
  <si>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</si>
  <si>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</si>
  <si>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</si>
  <si>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</si>
  <si>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</si>
  <si>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</si>
  <si>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</si>
  <si>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</si>
  <si>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</si>
  <si>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</si>
  <si>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</si>
  <si>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</si>
  <si>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</si>
  <si>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</si>
  <si>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</si>
  <si>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</si>
  <si>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</si>
  <si>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</si>
  <si>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</si>
  <si>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</si>
  <si>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</si>
  <si>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</si>
  <si>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</si>
  <si>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</si>
  <si>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</si>
  <si>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</si>
  <si>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</si>
  <si>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</si>
  <si>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</si>
  <si>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</si>
  <si>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</si>
  <si>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</si>
  <si>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</si>
  <si>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</si>
  <si>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</si>
  <si>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</si>
  <si>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</si>
  <si>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</si>
  <si>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</si>
  <si>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</si>
  <si>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</si>
  <si>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</si>
  <si>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</si>
  <si>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</si>
  <si>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</si>
  <si>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</si>
  <si>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</si>
  <si>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</si>
  <si>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</si>
  <si>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</si>
  <si>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</si>
  <si>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</si>
  <si>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</si>
  <si>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</si>
  <si>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</si>
  <si>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</si>
  <si>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</si>
  <si>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</si>
  <si>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</si>
  <si>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</si>
  <si>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</si>
  <si>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</si>
  <si>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</si>
  <si>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</si>
  <si>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</si>
  <si>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</si>
  <si>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</si>
  <si>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</si>
  <si>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</si>
  <si>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</si>
  <si>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</si>
  <si>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</si>
  <si>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</si>
  <si>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</si>
  <si>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</si>
  <si>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</si>
  <si>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</si>
  <si>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</si>
  <si>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</si>
  <si>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</si>
  <si>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</si>
  <si>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</si>
  <si>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</si>
  <si>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</si>
  <si>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</si>
  <si>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</si>
  <si>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</si>
  <si>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</si>
  <si>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</si>
  <si>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</si>
  <si>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</si>
  <si>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</si>
  <si>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</si>
  <si>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</si>
  <si>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</si>
  <si>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</si>
  <si>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</si>
  <si>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</si>
  <si>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</si>
  <si>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</si>
  <si>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</si>
  <si>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</si>
  <si>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</si>
  <si>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</si>
  <si>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</si>
  <si>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</si>
  <si>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</si>
  <si>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</si>
  <si>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</si>
  <si>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</si>
  <si>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</si>
  <si>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</si>
  <si>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</si>
  <si>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</si>
  <si>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</si>
  <si>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</si>
  <si>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</si>
  <si>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</si>
  <si>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</si>
  <si>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</si>
  <si>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</si>
  <si>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</si>
  <si>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</si>
  <si>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</si>
  <si>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</si>
  <si>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</si>
  <si>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</si>
  <si>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</si>
  <si>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</si>
  <si>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</si>
  <si>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</si>
  <si>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</si>
  <si>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</si>
  <si>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</si>
  <si>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</si>
  <si>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</si>
  <si>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</si>
  <si>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</si>
  <si>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</si>
  <si>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</si>
  <si>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</si>
  <si>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</si>
  <si>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</si>
  <si>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</si>
  <si>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</si>
  <si>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</si>
  <si>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</si>
  <si>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</si>
  <si>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</si>
  <si>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</si>
  <si>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</si>
  <si>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</si>
  <si>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</si>
  <si>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</si>
  <si>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</si>
  <si>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</si>
  <si>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</si>
  <si>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</si>
  <si>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</si>
  <si>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</si>
  <si>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</si>
  <si>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</si>
  <si>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</si>
  <si>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</si>
  <si>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</si>
  <si>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</si>
  <si>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</si>
  <si>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</si>
  <si>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</si>
  <si>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</si>
  <si>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</si>
  <si>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</si>
  <si>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</si>
  <si>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</si>
  <si>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</si>
  <si>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</si>
  <si>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</si>
  <si>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</si>
  <si>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</si>
  <si>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</si>
  <si>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</si>
  <si>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</si>
  <si>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</si>
  <si>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</si>
  <si>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</si>
  <si>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</si>
  <si>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</si>
  <si>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</si>
  <si>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</si>
  <si>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</si>
  <si>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</si>
  <si>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</si>
  <si>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</si>
  <si>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</si>
  <si>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</si>
  <si>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</si>
  <si>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</si>
  <si>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</si>
  <si>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</si>
  <si>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</si>
  <si>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</si>
  <si>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</si>
  <si>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</si>
  <si>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</si>
  <si>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</si>
  <si>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</si>
  <si>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</si>
  <si>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</si>
  <si>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</si>
  <si>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</si>
  <si>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</si>
  <si>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</si>
  <si>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</si>
  <si>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</si>
  <si>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</si>
  <si>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</si>
  <si>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</si>
  <si>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</si>
  <si>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</si>
  <si>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</si>
  <si>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</si>
  <si>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</si>
  <si>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</si>
  <si>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</si>
  <si>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</si>
  <si>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</si>
  <si>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</si>
  <si>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</si>
  <si>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</si>
  <si>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</si>
  <si>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</si>
  <si>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</si>
  <si>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</si>
  <si>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</si>
  <si>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</si>
  <si>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</si>
  <si>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</si>
  <si>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</si>
  <si>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</si>
  <si>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</si>
  <si>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</si>
  <si>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</si>
  <si>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</si>
  <si>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</si>
  <si>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</si>
  <si>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</si>
  <si>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</si>
  <si>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</si>
  <si>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</si>
  <si>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</si>
  <si>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</si>
  <si>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</si>
  <si>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</si>
  <si>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</si>
  <si>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</si>
  <si>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</si>
  <si>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</si>
  <si>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</si>
  <si>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</si>
  <si>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</si>
  <si>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</si>
  <si>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</si>
  <si>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</si>
  <si>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</si>
  <si>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</si>
  <si>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</si>
  <si>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</si>
  <si>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</si>
  <si>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</si>
  <si>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</si>
  <si>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</si>
  <si>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</si>
  <si>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</si>
  <si>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</si>
  <si>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</si>
  <si>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</si>
  <si>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</si>
  <si>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</si>
  <si>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</si>
  <si>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</si>
  <si>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</si>
  <si>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</si>
  <si>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</si>
  <si>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</si>
  <si>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</si>
  <si>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</si>
  <si>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</si>
  <si>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</si>
  <si>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</si>
  <si>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</si>
  <si>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</si>
  <si>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</si>
  <si>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</si>
  <si>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</si>
  <si>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</si>
  <si>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</si>
  <si>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</si>
  <si>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</si>
  <si>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</si>
  <si>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</si>
  <si>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</si>
  <si>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</si>
  <si>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</si>
  <si>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</si>
  <si>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</si>
  <si>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</si>
  <si>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</si>
  <si>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</si>
  <si>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</si>
  <si>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</si>
  <si>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</si>
  <si>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</si>
  <si>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</si>
  <si>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</si>
  <si>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</si>
  <si>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</si>
  <si>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</si>
  <si>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</si>
  <si>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</si>
  <si>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</si>
  <si>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</si>
  <si>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</si>
  <si>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</si>
  <si>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</si>
  <si>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</si>
  <si>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</si>
  <si>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</si>
  <si>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</si>
  <si>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</si>
  <si>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</si>
  <si>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</si>
  <si>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</si>
  <si>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</si>
  <si>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</si>
  <si>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</si>
  <si>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</si>
  <si>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</si>
  <si>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</si>
  <si>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</si>
  <si>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</si>
  <si>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</si>
  <si>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</si>
  <si>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</si>
  <si>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</si>
  <si>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</si>
  <si>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</si>
  <si>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</si>
  <si>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</si>
  <si>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</si>
  <si>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</si>
  <si>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</si>
  <si>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</si>
  <si>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</si>
  <si>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</si>
  <si>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</si>
  <si>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</si>
  <si>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</si>
  <si>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</si>
  <si>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</si>
  <si>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</si>
  <si>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</si>
  <si>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</si>
  <si>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</si>
  <si>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</si>
  <si>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</si>
  <si>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</si>
  <si>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</si>
  <si>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</si>
  <si>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</si>
  <si>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</si>
  <si>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</si>
  <si>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</si>
  <si>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</si>
  <si>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</si>
  <si>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</si>
  <si>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</si>
  <si>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</si>
  <si>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</si>
  <si>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</si>
  <si>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</si>
  <si>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</si>
  <si>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</si>
  <si>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</si>
  <si>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</si>
  <si>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</si>
  <si>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</si>
  <si>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</si>
  <si>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</si>
  <si>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</si>
  <si>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</si>
  <si>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</si>
  <si>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</si>
  <si>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</si>
  <si>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</si>
  <si>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</si>
  <si>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</si>
  <si>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</si>
  <si>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</si>
  <si>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</si>
  <si>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</si>
  <si>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</si>
  <si>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</si>
  <si>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</si>
  <si>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</si>
  <si>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</si>
  <si>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</si>
  <si>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</si>
  <si>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</si>
  <si>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</si>
  <si>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</si>
  <si>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</si>
  <si>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</si>
  <si>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</si>
  <si>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</si>
  <si>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</si>
  <si>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</si>
  <si>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</si>
  <si>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</si>
  <si>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</si>
  <si>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</si>
  <si>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</si>
  <si>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</si>
  <si>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</si>
  <si>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</si>
  <si>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</si>
  <si>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</si>
  <si>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</si>
  <si>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</si>
  <si>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</si>
  <si>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</si>
  <si>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</si>
  <si>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</si>
  <si>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</si>
  <si>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</si>
  <si>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</si>
  <si>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</si>
  <si>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</si>
  <si>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</si>
  <si>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</si>
  <si>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</si>
  <si>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</si>
  <si>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</si>
  <si>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</si>
  <si>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</si>
  <si>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</si>
  <si>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</si>
  <si>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</si>
  <si>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</si>
  <si>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</si>
  <si>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</si>
  <si>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</si>
  <si>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</si>
  <si>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</si>
  <si>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</si>
  <si>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</si>
  <si>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</si>
  <si>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</si>
  <si>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</si>
  <si>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</si>
  <si>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</si>
  <si>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</si>
  <si>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</si>
  <si>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</si>
  <si>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</si>
  <si>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</si>
  <si>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</si>
  <si>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</si>
  <si>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</si>
  <si>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</si>
  <si>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</si>
  <si>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</si>
  <si>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</si>
  <si>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</si>
  <si>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</si>
  <si>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</si>
  <si>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</si>
  <si>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</si>
  <si>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</si>
  <si>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</si>
  <si>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</si>
  <si>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</si>
  <si>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</si>
  <si>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</si>
  <si>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</si>
  <si>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</si>
  <si>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</si>
  <si>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</si>
  <si>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</si>
  <si>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</si>
  <si>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</si>
  <si>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</si>
  <si>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</si>
  <si>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</si>
  <si>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</si>
  <si>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</si>
  <si>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</si>
  <si>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</si>
  <si>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</si>
  <si>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</si>
  <si>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</si>
  <si>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</si>
  <si>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</si>
  <si>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</si>
  <si>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</si>
  <si>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</si>
  <si>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</si>
  <si>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</si>
  <si>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</si>
  <si>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</si>
  <si>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</si>
  <si>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</si>
  <si>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</si>
  <si>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</si>
  <si>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</si>
  <si>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</si>
  <si>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</si>
  <si>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</si>
  <si>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</si>
  <si>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</si>
  <si>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</si>
  <si>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</si>
  <si>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</si>
  <si>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</si>
  <si>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</si>
  <si>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</si>
  <si>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</si>
  <si>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</si>
  <si>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</si>
  <si>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</si>
  <si>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</si>
  <si>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</si>
  <si>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</si>
  <si>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</si>
  <si>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</si>
  <si>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</si>
  <si>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</si>
  <si>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</si>
  <si>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</si>
  <si>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</si>
  <si>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</si>
  <si>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</si>
  <si>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</si>
  <si>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</si>
  <si>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</si>
  <si>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</si>
  <si>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</si>
  <si>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</si>
  <si>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</si>
  <si>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</si>
  <si>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</si>
  <si>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</si>
  <si>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</si>
  <si>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</si>
  <si>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</si>
  <si>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</si>
  <si>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</si>
  <si>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</si>
  <si>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</si>
  <si>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</si>
  <si>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</si>
  <si>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</si>
  <si>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</si>
  <si>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</si>
  <si>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</si>
  <si>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</si>
  <si>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</si>
  <si>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</si>
  <si>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</si>
  <si>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</si>
  <si>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</si>
  <si>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</si>
  <si>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</si>
  <si>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</si>
  <si>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</si>
  <si>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</si>
  <si>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</si>
  <si>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</si>
  <si>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</si>
  <si>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</si>
  <si>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</si>
  <si>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</si>
  <si>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</si>
  <si>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</si>
  <si>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</si>
  <si>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</si>
  <si>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</si>
  <si>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</si>
  <si>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</si>
  <si>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</si>
  <si>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</si>
  <si>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</si>
  <si>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</si>
  <si>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</si>
  <si>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</si>
  <si>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</si>
  <si>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</si>
  <si>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</si>
  <si>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</si>
  <si>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</si>
  <si>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</si>
  <si>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</si>
  <si>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</si>
  <si>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</si>
  <si>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</si>
  <si>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</si>
  <si>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</si>
  <si>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</si>
  <si>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</si>
  <si>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</si>
  <si>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</si>
  <si>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</si>
  <si>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</si>
  <si>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</si>
  <si>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</si>
  <si>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</si>
  <si>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</si>
  <si>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</si>
  <si>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</si>
  <si>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</si>
  <si>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</si>
  <si>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</si>
  <si>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</si>
  <si>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</si>
  <si>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</si>
  <si>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</si>
  <si>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</si>
  <si>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</si>
  <si>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</si>
  <si>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</si>
  <si>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</si>
  <si>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</si>
  <si>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</si>
  <si>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</si>
  <si>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</si>
  <si>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</si>
  <si>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</si>
  <si>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</si>
  <si>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</si>
  <si>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</si>
  <si>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</si>
  <si>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</si>
  <si>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</si>
  <si>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</si>
  <si>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</si>
  <si>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</si>
  <si>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</si>
  <si>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</si>
  <si>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</si>
  <si>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</si>
  <si>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</si>
  <si>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</si>
  <si>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</si>
  <si>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</si>
  <si>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</si>
  <si>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</si>
  <si>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</si>
  <si>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</si>
  <si>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</si>
  <si>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</si>
  <si>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</si>
  <si>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</si>
  <si>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</si>
  <si>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</si>
  <si>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</si>
  <si>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</si>
  <si>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</si>
  <si>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</si>
  <si>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</si>
  <si>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</si>
  <si>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</si>
  <si>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</si>
  <si>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</si>
  <si>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</si>
  <si>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</si>
  <si>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</si>
  <si>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</si>
  <si>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</si>
  <si>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</si>
  <si>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</si>
  <si>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</si>
  <si>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</si>
  <si>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</si>
  <si>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</si>
  <si>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</si>
  <si>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</si>
  <si>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</si>
  <si>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</si>
  <si>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</si>
  <si>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</si>
  <si>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</si>
  <si>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</si>
  <si>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</si>
  <si>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</si>
  <si>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</si>
  <si>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</si>
  <si>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</si>
  <si>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</si>
  <si>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</si>
  <si>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</si>
  <si>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</si>
  <si>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</si>
  <si>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</si>
  <si>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</si>
  <si>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</si>
  <si>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</si>
  <si>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</si>
  <si>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</si>
  <si>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</si>
  <si>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</si>
  <si>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</si>
  <si>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</si>
  <si>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</si>
  <si>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</si>
  <si>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</si>
  <si>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</si>
  <si>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</si>
  <si>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</si>
  <si>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</si>
  <si>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</si>
  <si>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</si>
  <si>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</si>
  <si>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</si>
  <si>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</si>
  <si>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</si>
  <si>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</si>
  <si>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</si>
  <si>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</si>
  <si>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</si>
  <si>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</si>
  <si>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</si>
  <si>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</si>
  <si>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</si>
  <si>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</si>
  <si>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</si>
  <si>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</si>
  <si>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</si>
  <si>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</si>
  <si>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</si>
  <si>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</si>
  <si>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</si>
  <si>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</si>
  <si>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</si>
  <si>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</si>
  <si>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</si>
  <si>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</si>
  <si>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</si>
  <si>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</si>
  <si>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</si>
  <si>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</si>
  <si>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</si>
  <si>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</si>
  <si>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</si>
  <si>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</si>
  <si>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</si>
  <si>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</si>
  <si>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</si>
  <si>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</si>
  <si>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</si>
  <si>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</si>
  <si>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</si>
  <si>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</si>
  <si>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</si>
  <si>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</si>
  <si>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</si>
  <si>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</si>
  <si>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</si>
  <si>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</si>
  <si>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</si>
  <si>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</si>
  <si>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</si>
  <si>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</si>
  <si>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</si>
  <si>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</si>
  <si>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</si>
  <si>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</si>
  <si>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</si>
  <si>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</si>
  <si>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</si>
  <si>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</si>
  <si>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</si>
  <si>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</si>
  <si>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</si>
  <si>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</si>
  <si>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</si>
  <si>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</si>
  <si>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</si>
  <si>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</si>
  <si>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</si>
  <si>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</si>
  <si>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</si>
  <si>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</si>
  <si>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</si>
  <si>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</si>
  <si>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</si>
  <si>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</si>
  <si>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</si>
  <si>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</si>
  <si>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</si>
  <si>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</si>
  <si>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</si>
  <si>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</si>
  <si>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</si>
  <si>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</si>
  <si>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</si>
  <si>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</si>
  <si>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</si>
  <si>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</si>
  <si>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</si>
  <si>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</si>
  <si>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</si>
  <si>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</si>
  <si>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</si>
  <si>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</si>
  <si>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</si>
  <si>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</si>
  <si>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</si>
  <si>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</si>
  <si>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</si>
  <si>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</si>
  <si>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</si>
  <si>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</si>
  <si>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</si>
  <si>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</si>
  <si>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</si>
  <si>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</si>
  <si>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</si>
  <si>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</si>
  <si>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</si>
  <si>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</si>
  <si>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</si>
  <si>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</si>
  <si>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</si>
  <si>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</si>
  <si>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</si>
  <si>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</si>
  <si>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</si>
  <si>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</si>
  <si>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</si>
  <si>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</si>
  <si>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</si>
  <si>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</si>
  <si>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</si>
  <si>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</si>
  <si>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</si>
  <si>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</si>
  <si>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</si>
  <si>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</si>
  <si>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</si>
  <si>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</si>
  <si>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</si>
  <si>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</si>
  <si>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</si>
  <si>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</si>
  <si>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</si>
  <si>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</si>
  <si>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</si>
  <si>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</si>
  <si>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</si>
  <si>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</si>
  <si>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</si>
  <si>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</si>
  <si>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</si>
  <si>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</si>
  <si>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</si>
  <si>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</si>
  <si>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</si>
  <si>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</si>
  <si>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</si>
  <si>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</si>
  <si>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</si>
  <si>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</si>
  <si>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</si>
  <si>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</si>
  <si>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</si>
  <si>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</si>
  <si>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</si>
  <si>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</si>
  <si>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</si>
  <si>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</si>
  <si>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</si>
  <si>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</si>
  <si>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</si>
  <si>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</si>
  <si>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</si>
  <si>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</si>
  <si>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</si>
  <si>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</si>
  <si>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</si>
  <si>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</si>
  <si>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</si>
  <si>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</si>
  <si>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</si>
  <si>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</si>
  <si>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</si>
  <si>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</si>
  <si>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</si>
  <si>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</si>
  <si>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</si>
  <si>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</si>
  <si>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</si>
  <si>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</si>
  <si>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</si>
  <si>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</si>
  <si>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</si>
  <si>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</si>
  <si>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</si>
  <si>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</si>
  <si>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</si>
  <si>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</si>
  <si>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</si>
  <si>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</si>
  <si>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</si>
  <si>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</si>
  <si>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</si>
  <si>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</si>
  <si>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</si>
  <si>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</si>
  <si>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</si>
  <si>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</si>
  <si>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</si>
  <si>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</si>
  <si>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</si>
  <si>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</si>
  <si>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</si>
  <si>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</si>
  <si>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</si>
  <si>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</si>
  <si>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</si>
  <si>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</si>
  <si>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</si>
  <si>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</si>
  <si>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</si>
  <si>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</si>
  <si>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</si>
  <si>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</si>
  <si>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</si>
  <si>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</si>
  <si>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</si>
  <si>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</si>
  <si>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</si>
  <si>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</si>
  <si>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</si>
  <si>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</si>
  <si>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</si>
  <si>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</si>
  <si>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</si>
  <si>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</si>
  <si>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</si>
  <si>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</si>
  <si>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</si>
  <si>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</si>
  <si>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</si>
  <si>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</si>
  <si>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</si>
  <si>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</si>
  <si>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</si>
  <si>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</si>
  <si>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</si>
  <si>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</si>
  <si>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</si>
  <si>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</si>
  <si>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</si>
  <si>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</si>
  <si>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</si>
  <si>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</si>
  <si>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</si>
  <si>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</si>
  <si>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</si>
  <si>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</si>
  <si>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</si>
  <si>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</si>
  <si>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</si>
  <si>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</si>
  <si>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</si>
  <si>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</si>
  <si>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</si>
  <si>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</si>
  <si>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</si>
  <si>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</si>
  <si>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</si>
  <si>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</si>
  <si>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</si>
  <si>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</si>
  <si>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</si>
  <si>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</si>
  <si>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</si>
  <si>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</si>
  <si>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</si>
  <si>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</si>
  <si>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</si>
  <si>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</si>
  <si>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</si>
  <si>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</si>
  <si>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</si>
  <si>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</si>
  <si>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</si>
  <si>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</si>
  <si>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</si>
  <si>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</si>
  <si>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</si>
  <si>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</si>
  <si>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</si>
  <si>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</si>
  <si>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</si>
  <si>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</si>
  <si>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</si>
  <si>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</si>
  <si>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</si>
  <si>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</si>
  <si>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</si>
  <si>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</si>
  <si>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</si>
  <si>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</si>
  <si>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</si>
  <si>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</si>
  <si>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</si>
  <si>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</si>
  <si>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</si>
  <si>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</si>
  <si>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</si>
  <si>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</si>
  <si>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</si>
  <si>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</si>
  <si>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</si>
  <si>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</si>
  <si>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</si>
  <si>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</si>
  <si>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</si>
  <si>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</si>
  <si>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</si>
  <si>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</si>
  <si>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</si>
  <si>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</si>
  <si>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</si>
  <si>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</si>
  <si>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</si>
  <si>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</si>
  <si>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</si>
  <si>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</si>
  <si>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</si>
  <si>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</si>
  <si>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</si>
  <si>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</si>
  <si>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</si>
  <si>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</si>
  <si>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</si>
  <si>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</si>
  <si>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</si>
  <si>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</si>
  <si>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</si>
  <si>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</si>
  <si>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</si>
  <si>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</si>
  <si>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</si>
  <si>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</si>
  <si>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</si>
  <si>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</si>
  <si>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</si>
  <si>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</si>
  <si>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</si>
  <si>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</si>
  <si>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</si>
  <si>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</si>
  <si>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</si>
  <si>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</si>
  <si>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</si>
  <si>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</si>
  <si>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</si>
  <si>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</si>
  <si>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</si>
  <si>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</si>
  <si>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</si>
  <si>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</si>
  <si>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</si>
  <si>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</si>
  <si>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</si>
  <si>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</si>
  <si>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</si>
  <si>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</si>
  <si>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</si>
  <si>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</si>
  <si>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</si>
  <si>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</si>
  <si>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</si>
  <si>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</si>
  <si>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</si>
  <si>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</si>
  <si>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</si>
  <si>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</si>
  <si>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</si>
  <si>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</si>
  <si>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</si>
  <si>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</si>
  <si>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</si>
  <si>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</si>
  <si>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</si>
  <si>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</si>
  <si>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</si>
  <si>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</si>
  <si>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</si>
  <si>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</si>
  <si>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</si>
  <si>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</si>
  <si>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</si>
  <si>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</si>
  <si>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</si>
  <si>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</si>
  <si>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</si>
  <si>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</si>
  <si>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</si>
  <si>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</si>
  <si>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</si>
  <si>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</si>
  <si>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</si>
  <si>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</si>
  <si>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</si>
  <si>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</si>
  <si>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</si>
  <si>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</si>
  <si>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</si>
  <si>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</si>
  <si>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</si>
  <si>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</si>
  <si>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</si>
  <si>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</si>
  <si>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</si>
  <si>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</si>
  <si>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</si>
  <si>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</si>
  <si>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</si>
  <si>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</si>
  <si>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</si>
  <si>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</si>
  <si>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</si>
  <si>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</si>
  <si>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</si>
  <si>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</si>
  <si>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</si>
  <si>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</si>
  <si>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</si>
  <si>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</si>
  <si>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</si>
  <si>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</si>
  <si>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</si>
  <si>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</si>
  <si>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</si>
  <si>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</si>
  <si>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</si>
  <si>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</si>
  <si>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</si>
  <si>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</si>
  <si>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</si>
  <si>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</si>
  <si>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</si>
  <si>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</si>
  <si>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</si>
  <si>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</si>
  <si>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</si>
  <si>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</si>
  <si>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</si>
  <si>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</si>
  <si>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</si>
  <si>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</si>
  <si>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</si>
  <si>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</si>
  <si>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</si>
  <si>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</si>
  <si>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</si>
  <si>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</si>
  <si>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</si>
  <si>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</si>
  <si>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</si>
  <si>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</si>
  <si>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</si>
  <si>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</si>
  <si>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</si>
  <si>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</si>
  <si>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</si>
  <si>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</si>
  <si>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</si>
  <si>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</si>
  <si>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</si>
  <si>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</si>
  <si>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</si>
  <si>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</si>
  <si>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</si>
  <si>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</si>
  <si>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</si>
  <si>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</si>
  <si>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</si>
  <si>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</si>
  <si>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</si>
  <si>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</si>
  <si>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</si>
  <si>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</si>
  <si>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</si>
  <si>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</si>
  <si>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</si>
  <si>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</si>
  <si>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</si>
  <si>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</si>
  <si>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</si>
  <si>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</si>
  <si>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</si>
  <si>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</si>
  <si>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</si>
  <si>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</si>
  <si>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</si>
  <si>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</si>
  <si>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</si>
  <si>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</si>
  <si>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</si>
  <si>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</si>
  <si>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</si>
  <si>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</si>
  <si>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</si>
  <si>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</si>
  <si>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</si>
  <si>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</si>
  <si>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</si>
  <si>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</si>
  <si>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</si>
  <si>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</si>
  <si>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</si>
  <si>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</si>
  <si>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</si>
  <si>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</si>
  <si>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</si>
  <si>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</si>
  <si>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</si>
  <si>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</si>
  <si>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</si>
  <si>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</si>
  <si>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</si>
  <si>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</si>
  <si>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</si>
  <si>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</si>
  <si>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</si>
  <si>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</si>
  <si>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</si>
  <si>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</si>
  <si>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</si>
  <si>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</si>
  <si>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</si>
  <si>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</si>
  <si>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</si>
  <si>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</si>
  <si>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</si>
  <si>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</si>
  <si>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</si>
  <si>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</si>
  <si>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</si>
  <si>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</si>
  <si>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</si>
  <si>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</si>
  <si>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</si>
  <si>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</si>
  <si>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</si>
  <si>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</si>
  <si>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</si>
  <si>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</si>
  <si>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</si>
  <si>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</si>
  <si>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</si>
  <si>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</si>
  <si>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</si>
  <si>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</si>
  <si>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</si>
  <si>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</si>
  <si>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</si>
  <si>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</si>
  <si>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</si>
  <si>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</si>
  <si>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</si>
  <si>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</si>
  <si>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</si>
  <si>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</si>
  <si>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</si>
  <si>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</si>
  <si>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</si>
  <si>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</si>
  <si>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</si>
  <si>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</si>
  <si>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</si>
  <si>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</si>
  <si>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</si>
  <si>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</si>
  <si>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</si>
  <si>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</si>
  <si>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</si>
  <si>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</si>
  <si>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</si>
  <si>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</si>
  <si>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</si>
  <si>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</si>
  <si>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</si>
  <si>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</si>
  <si>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</si>
  <si>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</si>
  <si>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</si>
  <si>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</si>
  <si>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</si>
  <si>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</si>
  <si>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</si>
  <si>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</si>
  <si>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</si>
  <si>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</si>
  <si>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</si>
  <si>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</si>
  <si>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</si>
  <si>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</si>
  <si>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</si>
  <si>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</si>
  <si>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</si>
  <si>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</si>
  <si>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</si>
  <si>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</si>
  <si>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</si>
  <si>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</si>
  <si>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</si>
  <si>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</si>
  <si>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</si>
  <si>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</si>
  <si>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</si>
  <si>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</si>
  <si>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</si>
  <si>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</si>
  <si>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</si>
  <si>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</si>
  <si>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</si>
  <si>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</si>
  <si>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</si>
  <si>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</si>
  <si>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</si>
  <si>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</si>
  <si>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</si>
  <si>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</si>
  <si>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</si>
  <si>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</si>
  <si>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</si>
  <si>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</si>
  <si>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</si>
  <si>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</si>
  <si>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</si>
  <si>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</si>
  <si>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</si>
  <si>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</si>
  <si>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</si>
  <si>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</si>
  <si>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</si>
  <si>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</si>
  <si>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</si>
  <si>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</si>
  <si>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</si>
  <si>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</si>
  <si>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</si>
  <si>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</si>
  <si>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</si>
  <si>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</si>
  <si>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</si>
  <si>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</si>
  <si>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</si>
  <si>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</si>
  <si>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</si>
  <si>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</si>
  <si>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</si>
  <si>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</si>
  <si>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</si>
  <si>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</si>
  <si>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</si>
  <si>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</si>
  <si>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</si>
  <si>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</si>
  <si>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</si>
  <si>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</si>
  <si>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</si>
  <si>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</si>
  <si>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</si>
  <si>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</si>
  <si>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</si>
  <si>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</si>
  <si>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</si>
  <si>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</si>
  <si>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</si>
  <si>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</si>
  <si>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</si>
  <si>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</si>
  <si>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</si>
  <si>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</si>
  <si>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</si>
  <si>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</si>
  <si>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</si>
  <si>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</si>
  <si>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</si>
  <si>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</si>
  <si>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</si>
  <si>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</si>
  <si>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</si>
  <si>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</si>
  <si>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</si>
  <si>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</si>
  <si>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</si>
  <si>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</si>
  <si>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</si>
  <si>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</si>
  <si>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</si>
  <si>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</si>
  <si>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</si>
  <si>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</si>
  <si>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</si>
  <si>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</si>
  <si>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</si>
  <si>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</si>
  <si>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</si>
  <si>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</si>
  <si>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</si>
  <si>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</si>
  <si>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</si>
  <si>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</si>
  <si>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</si>
  <si>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</si>
  <si>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</si>
  <si>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</si>
  <si>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</si>
  <si>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</si>
  <si>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</si>
  <si>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</si>
  <si>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</si>
  <si>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</si>
  <si>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</si>
  <si>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</si>
  <si>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</si>
  <si>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</si>
  <si>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</si>
  <si>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</si>
  <si>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</si>
  <si>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</si>
  <si>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</si>
  <si>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</si>
  <si>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</si>
  <si>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</si>
  <si>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</si>
  <si>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</si>
  <si>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</si>
  <si>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</si>
  <si>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</si>
  <si>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</si>
  <si>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</si>
  <si>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</si>
  <si>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</si>
  <si>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</si>
  <si>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</si>
  <si>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</si>
  <si>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</si>
  <si>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</si>
  <si>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</si>
  <si>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</si>
  <si>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</si>
  <si>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</si>
  <si>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</si>
  <si>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</si>
  <si>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</si>
  <si>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</si>
  <si>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</si>
  <si>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</si>
  <si>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</si>
  <si>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</si>
  <si>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</si>
  <si>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</si>
  <si>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</si>
  <si>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</si>
  <si>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</si>
  <si>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</si>
  <si>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</si>
  <si>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</si>
  <si>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</si>
  <si>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</si>
  <si>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</si>
  <si>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</si>
  <si>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</si>
  <si>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</si>
  <si>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</si>
  <si>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</si>
  <si>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</si>
  <si>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</si>
  <si>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</si>
  <si>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</si>
  <si>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</si>
  <si>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</si>
  <si>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</si>
  <si>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</si>
  <si>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</si>
  <si>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</si>
  <si>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</si>
  <si>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</si>
  <si>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</si>
  <si>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</si>
  <si>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</si>
  <si>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</si>
  <si>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</si>
  <si>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</si>
  <si>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</si>
  <si>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</si>
  <si>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</si>
  <si>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</si>
  <si>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</si>
  <si>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</si>
  <si>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</si>
  <si>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</si>
  <si>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</si>
  <si>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</si>
  <si>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</si>
  <si>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</si>
  <si>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</si>
  <si>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</si>
  <si>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</si>
  <si>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</si>
  <si>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</si>
  <si>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</si>
  <si>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</si>
  <si>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</si>
  <si>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</si>
  <si>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</si>
  <si>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</si>
  <si>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</si>
  <si>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</si>
  <si>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</si>
  <si>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</si>
  <si>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</si>
  <si>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</si>
  <si>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</si>
  <si>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</si>
  <si>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</si>
  <si>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</si>
  <si>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</si>
  <si>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</si>
  <si>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</si>
  <si>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</si>
  <si>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</si>
  <si>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</si>
  <si>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</si>
  <si>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</si>
  <si>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</si>
  <si>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</si>
  <si>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</si>
  <si>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</si>
  <si>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</si>
  <si>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</si>
  <si>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</si>
  <si>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</si>
  <si>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</si>
  <si>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</si>
  <si>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</si>
  <si>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</si>
  <si>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</si>
  <si>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</si>
  <si>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</si>
  <si>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</si>
  <si>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</si>
  <si>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</si>
  <si>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</si>
  <si>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</si>
  <si>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</si>
  <si>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</si>
  <si>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</si>
  <si>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</si>
  <si>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</si>
  <si>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</si>
  <si>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</si>
  <si>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</si>
  <si>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</si>
  <si>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</si>
  <si>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</si>
  <si>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</si>
  <si>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</si>
  <si>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</si>
  <si>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</si>
  <si>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</si>
  <si>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</si>
  <si>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</si>
  <si>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</si>
  <si>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</si>
  <si>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</si>
  <si>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</si>
  <si>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</si>
  <si>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</si>
  <si>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</si>
  <si>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</si>
  <si>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</si>
  <si>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</si>
  <si>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</si>
  <si>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</si>
  <si>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</si>
  <si>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</si>
  <si>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</si>
  <si>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</si>
  <si>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</si>
  <si>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</si>
  <si>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</si>
  <si>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</si>
  <si>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</si>
  <si>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</si>
  <si>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</si>
  <si>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</si>
  <si>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</si>
  <si>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</si>
  <si>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</si>
  <si>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</si>
  <si>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</si>
  <si>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</si>
  <si>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</si>
  <si>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</si>
  <si>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</si>
  <si>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</si>
  <si>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</si>
  <si>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</si>
  <si>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</si>
  <si>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</si>
  <si>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</si>
  <si>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</si>
  <si>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</si>
  <si>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</si>
  <si>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</si>
  <si>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</si>
  <si>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</si>
  <si>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</si>
  <si>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</si>
  <si>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</si>
  <si>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</si>
  <si>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</si>
  <si>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</si>
  <si>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</si>
  <si>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</si>
  <si>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</si>
  <si>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</si>
  <si>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</si>
  <si>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</si>
  <si>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</si>
  <si>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</si>
  <si>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</si>
  <si>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</si>
  <si>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</si>
  <si>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</si>
  <si>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</si>
  <si>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</si>
  <si>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</si>
  <si>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</si>
  <si>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</si>
  <si>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</si>
  <si>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</si>
  <si>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</si>
  <si>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</si>
  <si>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</si>
  <si>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</si>
  <si>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</si>
  <si>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</si>
  <si>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</si>
  <si>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</si>
  <si>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</si>
  <si>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</si>
  <si>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</si>
  <si>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</si>
  <si>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</si>
  <si>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</si>
  <si>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</si>
  <si>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</si>
  <si>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</si>
  <si>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</si>
  <si>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</si>
  <si>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</si>
  <si>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</si>
  <si>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</si>
  <si>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</si>
  <si>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</si>
  <si>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</si>
  <si>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</si>
  <si>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</si>
  <si>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</si>
  <si>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</si>
  <si>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</si>
  <si>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</si>
  <si>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</si>
  <si>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</si>
  <si>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</si>
  <si>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</si>
  <si>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</si>
  <si>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</si>
  <si>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</si>
  <si>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</si>
  <si>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</si>
  <si>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</si>
  <si>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</si>
  <si>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</si>
  <si>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</si>
  <si>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</si>
  <si>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</si>
  <si>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</si>
  <si>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</si>
  <si>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</si>
  <si>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</si>
  <si>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</si>
  <si>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</si>
  <si>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</si>
  <si>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</si>
  <si>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</si>
  <si>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</si>
  <si>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</si>
  <si>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</si>
  <si>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</si>
  <si>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</si>
  <si>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</si>
  <si>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</si>
  <si>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</si>
  <si>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</si>
  <si>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</si>
  <si>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</si>
  <si>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</si>
  <si>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</si>
  <si>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</si>
  <si>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</si>
  <si>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</si>
  <si>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</si>
  <si>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</si>
  <si>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</si>
  <si>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</si>
  <si>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</si>
  <si>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</si>
  <si>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</si>
  <si>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</si>
  <si>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</si>
  <si>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</si>
  <si>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</si>
  <si>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</si>
  <si>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</si>
  <si>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</si>
  <si>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</si>
  <si>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</si>
  <si>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</si>
  <si>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</si>
  <si>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</si>
  <si>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</si>
  <si>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</si>
  <si>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</si>
  <si>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</si>
  <si>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</si>
  <si>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</si>
  <si>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</si>
  <si>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</si>
  <si>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</si>
  <si>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</si>
  <si>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</si>
  <si>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</si>
  <si>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</si>
  <si>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</si>
  <si>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</si>
  <si>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</si>
  <si>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</si>
  <si>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</si>
  <si>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</si>
  <si>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</si>
  <si>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</si>
  <si>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</si>
  <si>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</si>
  <si>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</si>
  <si>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</si>
  <si>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</si>
  <si>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</si>
  <si>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</si>
  <si>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</si>
  <si>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</si>
  <si>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</si>
  <si>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</si>
  <si>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</si>
  <si>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</si>
  <si>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</si>
  <si>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</si>
  <si>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</si>
  <si>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</si>
  <si>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</si>
  <si>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</si>
  <si>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</si>
  <si>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</si>
  <si>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</si>
  <si>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</si>
  <si>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</si>
  <si>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</si>
  <si>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</si>
  <si>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</si>
  <si>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</si>
  <si>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</si>
  <si>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</si>
  <si>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</si>
  <si>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</si>
  <si>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</si>
  <si>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</si>
  <si>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</si>
  <si>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</si>
  <si>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</si>
  <si>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</si>
  <si>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</si>
  <si>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</si>
  <si>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</si>
  <si>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</si>
  <si>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</si>
  <si>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</si>
  <si>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</si>
  <si>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</si>
  <si>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</si>
  <si>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</si>
  <si>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</si>
  <si>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</si>
  <si>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</si>
  <si>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</si>
  <si>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</si>
  <si>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</si>
  <si>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</si>
  <si>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</si>
  <si>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</si>
  <si>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</si>
  <si>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</si>
  <si>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</si>
  <si>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</si>
  <si>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</si>
  <si>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</si>
  <si>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</si>
  <si>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</si>
  <si>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</si>
  <si>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</si>
  <si>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</si>
  <si>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</si>
  <si>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</si>
  <si>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</si>
  <si>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</si>
  <si>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</si>
  <si>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</si>
  <si>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</si>
  <si>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</si>
  <si>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</si>
  <si>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</si>
  <si>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</si>
  <si>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</si>
  <si>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</si>
  <si>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</si>
  <si>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</si>
  <si>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</si>
  <si>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</si>
  <si>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</si>
  <si>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</si>
  <si>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</si>
  <si>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</si>
  <si>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</si>
  <si>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</si>
  <si>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</si>
  <si>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</si>
  <si>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</si>
  <si>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</si>
  <si>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</si>
  <si>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</si>
  <si>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</si>
  <si>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</si>
  <si>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</si>
  <si>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</si>
  <si>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</si>
  <si>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</si>
  <si>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</si>
  <si>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</si>
  <si>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</si>
  <si>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</si>
  <si>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</si>
  <si>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</si>
  <si>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</si>
  <si>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</si>
  <si>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</si>
  <si>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</si>
  <si>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</si>
  <si>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</si>
  <si>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</si>
  <si>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</si>
  <si>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</si>
  <si>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</si>
  <si>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</si>
  <si>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</si>
  <si>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</si>
  <si>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</si>
  <si>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</si>
  <si>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</si>
  <si>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</si>
  <si>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</si>
  <si>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</si>
  <si>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</si>
  <si>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</si>
  <si>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</si>
  <si>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</si>
  <si>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</si>
  <si>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</si>
  <si>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</si>
  <si>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</si>
  <si>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</si>
  <si>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</si>
  <si>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</si>
  <si>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</si>
  <si>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</si>
  <si>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</si>
  <si>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</si>
  <si>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</si>
  <si>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</si>
  <si>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</si>
  <si>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</si>
  <si>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</si>
  <si>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</si>
  <si>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</si>
  <si>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</si>
  <si>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</si>
  <si>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</si>
  <si>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</si>
  <si>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</si>
  <si>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</si>
  <si>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</si>
  <si>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</si>
  <si>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</si>
  <si>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</si>
  <si>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</si>
  <si>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</si>
  <si>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</si>
  <si>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</si>
  <si>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</si>
  <si>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</si>
  <si>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</si>
  <si>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</si>
  <si>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</si>
  <si>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</si>
  <si>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</si>
  <si>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</si>
  <si>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</si>
  <si>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</si>
  <si>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</si>
  <si>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</si>
  <si>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</si>
  <si>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</si>
  <si>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</si>
  <si>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</si>
  <si>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</si>
  <si>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</si>
  <si>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</si>
  <si>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</si>
  <si>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</si>
  <si>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</si>
  <si>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</si>
  <si>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</si>
  <si>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</si>
  <si>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</si>
  <si>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</si>
  <si>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</si>
  <si>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</si>
  <si>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</si>
  <si>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</si>
  <si>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</si>
  <si>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</si>
  <si>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</si>
  <si>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</si>
  <si>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</si>
  <si>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</si>
  <si>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</si>
  <si>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</si>
  <si>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</si>
  <si>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</si>
  <si>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</si>
  <si>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</si>
  <si>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</si>
  <si>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</si>
  <si>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</si>
  <si>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</si>
  <si>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</si>
  <si>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</si>
  <si>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</si>
  <si>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</si>
  <si>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</si>
  <si>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</si>
  <si>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</si>
  <si>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</si>
  <si>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</si>
  <si>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</si>
  <si>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</si>
  <si>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</si>
  <si>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</si>
  <si>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</si>
  <si>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</si>
  <si>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</si>
  <si>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</si>
  <si>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</si>
  <si>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</si>
  <si>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</si>
  <si>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</si>
  <si>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</si>
  <si>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</si>
  <si>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</si>
  <si>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</si>
  <si>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</si>
  <si>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</si>
  <si>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</si>
  <si>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</si>
  <si>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</si>
  <si>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</si>
  <si>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</si>
  <si>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</si>
  <si>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</si>
  <si>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</si>
  <si>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</si>
  <si>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</si>
  <si>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</si>
  <si>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</si>
  <si>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</si>
  <si>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</si>
  <si>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</si>
  <si>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</si>
  <si>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</si>
  <si>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</si>
  <si>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</si>
  <si>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</si>
  <si>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</si>
  <si>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</si>
  <si>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</si>
  <si>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</si>
  <si>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</si>
  <si>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</si>
  <si>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</si>
  <si>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</si>
  <si>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</si>
  <si>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</si>
  <si>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</si>
  <si>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</si>
  <si>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</si>
  <si>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</si>
  <si>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</si>
  <si>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</si>
  <si>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</si>
  <si>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</si>
  <si>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</si>
  <si>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</si>
  <si>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</si>
  <si>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</si>
  <si>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</si>
  <si>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</si>
  <si>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</si>
  <si>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</si>
  <si>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</si>
  <si>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</si>
  <si>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</si>
  <si>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</si>
  <si>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</si>
  <si>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</si>
  <si>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</si>
  <si>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</si>
  <si>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</si>
  <si>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</si>
  <si>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</si>
  <si>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</si>
  <si>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</si>
  <si>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</si>
  <si>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</si>
  <si>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</si>
  <si>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</si>
  <si>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</si>
  <si>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</si>
  <si>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</si>
  <si>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</si>
  <si>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</si>
  <si>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</si>
  <si>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</si>
  <si>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</si>
  <si>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</si>
  <si>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</si>
  <si>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</si>
  <si>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</si>
  <si>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</si>
  <si>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</si>
  <si>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</si>
  <si>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</si>
  <si>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</si>
  <si>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</si>
  <si>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</si>
  <si>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</si>
  <si>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</si>
  <si>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</si>
  <si>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</si>
  <si>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</si>
  <si>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</si>
  <si>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</si>
  <si>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</si>
  <si>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</si>
  <si>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</si>
  <si>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</si>
  <si>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</si>
  <si>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</si>
  <si>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</si>
  <si>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</si>
  <si>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</si>
  <si>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</si>
  <si>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</si>
  <si>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</si>
  <si>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</si>
  <si>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</si>
  <si>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</si>
  <si>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</si>
  <si>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</si>
  <si>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</si>
  <si>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</si>
  <si>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</si>
  <si>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</si>
  <si>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</si>
  <si>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</si>
  <si>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</si>
  <si>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</si>
  <si>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</si>
  <si>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</si>
  <si>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</si>
  <si>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</si>
  <si>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</si>
  <si>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</si>
  <si>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</si>
  <si>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</si>
  <si>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</si>
  <si>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</si>
  <si>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</si>
  <si>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</si>
  <si>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</si>
  <si>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</si>
  <si>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</si>
  <si>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</si>
  <si>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</si>
  <si>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</si>
  <si>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</si>
  <si>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</si>
  <si>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</si>
  <si>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</si>
  <si>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</si>
  <si>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</si>
  <si>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</si>
  <si>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</si>
  <si>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</si>
  <si>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</si>
  <si>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</si>
  <si>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</si>
  <si>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</si>
  <si>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</si>
  <si>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</si>
  <si>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</si>
  <si>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</si>
  <si>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</si>
  <si>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</si>
  <si>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</si>
  <si>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</si>
  <si>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</si>
  <si>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</si>
  <si>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</si>
  <si>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</si>
  <si>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</si>
  <si>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</si>
  <si>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</si>
  <si>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</si>
  <si>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</si>
  <si>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</si>
  <si>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</si>
  <si>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</si>
  <si>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</si>
  <si>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</si>
  <si>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</si>
  <si>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</si>
  <si>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</si>
  <si>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</si>
  <si>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</si>
  <si>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</si>
  <si>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</si>
  <si>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</si>
  <si>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</si>
  <si>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</si>
  <si>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</si>
  <si>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</si>
  <si>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</si>
  <si>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</si>
  <si>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</si>
  <si>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</si>
  <si>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</si>
  <si>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</si>
  <si>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</si>
  <si>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</si>
  <si>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</si>
  <si>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</si>
  <si>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</si>
  <si>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</si>
  <si>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</si>
  <si>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</si>
  <si>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</si>
  <si>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</si>
  <si>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</si>
  <si>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</si>
  <si>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</si>
  <si>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</si>
  <si>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</si>
  <si>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</si>
  <si>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</si>
  <si>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</si>
  <si>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</si>
  <si>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</si>
  <si>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</si>
  <si>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</si>
  <si>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</si>
  <si>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</si>
  <si>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</si>
  <si>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</si>
  <si>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</si>
  <si>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</si>
  <si>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</si>
  <si>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</si>
  <si>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</si>
  <si>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</si>
  <si>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</si>
  <si>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</si>
  <si>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</si>
  <si>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</si>
  <si>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</si>
  <si>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</si>
  <si>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</si>
  <si>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</si>
  <si>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</si>
  <si>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</si>
  <si>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</si>
  <si>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</si>
  <si>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</si>
  <si>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</si>
  <si>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</si>
  <si>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</si>
  <si>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</si>
  <si>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</si>
  <si>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</si>
  <si>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</si>
  <si>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</si>
  <si>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</si>
  <si>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</si>
  <si>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</si>
  <si>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</si>
  <si>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</si>
  <si>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</si>
  <si>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</si>
  <si>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</si>
  <si>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</si>
  <si>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</si>
  <si>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</si>
  <si>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</si>
  <si>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</si>
  <si>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</si>
  <si>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</si>
  <si>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</si>
  <si>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</si>
  <si>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</si>
  <si>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</si>
  <si>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</si>
  <si>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</si>
  <si>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</si>
  <si>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</si>
  <si>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</si>
  <si>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</si>
  <si>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</si>
  <si>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</si>
  <si>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</si>
  <si>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</si>
  <si>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</si>
  <si>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</si>
  <si>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</si>
  <si>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</si>
  <si>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</si>
  <si>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</si>
  <si>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</si>
  <si>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</si>
  <si>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</si>
  <si>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</si>
  <si>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</si>
  <si>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</si>
  <si>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</si>
  <si>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</si>
  <si>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</si>
  <si>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</si>
  <si>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</si>
  <si>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</si>
  <si>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</si>
  <si>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</si>
  <si>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</si>
  <si>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</si>
  <si>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</si>
  <si>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</si>
  <si>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</si>
  <si>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</si>
  <si>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</si>
  <si>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</si>
  <si>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</si>
  <si>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</si>
  <si>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</si>
  <si>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</si>
  <si>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</si>
  <si>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</si>
  <si>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</si>
  <si>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</si>
  <si>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</si>
  <si>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</si>
  <si>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</si>
  <si>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</si>
  <si>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</si>
  <si>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</si>
  <si>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</si>
  <si>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</si>
  <si>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</si>
  <si>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</si>
  <si>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</si>
  <si>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</si>
  <si>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</si>
  <si>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</si>
  <si>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</si>
  <si>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</si>
  <si>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</si>
  <si>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</si>
  <si>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</si>
  <si>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</si>
  <si>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</si>
  <si>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</si>
  <si>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</si>
  <si>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</si>
  <si>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</si>
  <si>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</si>
  <si>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</si>
  <si>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</si>
  <si>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</si>
  <si>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</si>
  <si>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</si>
  <si>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</si>
  <si>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</si>
  <si>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</si>
  <si>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</si>
  <si>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</si>
  <si>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</si>
  <si>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</si>
  <si>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</si>
  <si>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</si>
  <si>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</si>
  <si>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</si>
  <si>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</si>
  <si>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</si>
  <si>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</si>
  <si>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</si>
  <si>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</si>
  <si>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</si>
  <si>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</si>
  <si>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</si>
  <si>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</si>
  <si>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</si>
  <si>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</si>
  <si>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</si>
  <si>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</si>
  <si>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</si>
  <si>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</si>
  <si>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</si>
  <si>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</si>
  <si>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</si>
  <si>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</si>
  <si>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</si>
  <si>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</si>
  <si>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</si>
  <si>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</si>
  <si>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</si>
  <si>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</si>
  <si>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</si>
  <si>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</si>
  <si>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</si>
  <si>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</si>
  <si>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</si>
  <si>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</si>
  <si>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</si>
  <si>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</si>
  <si>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</si>
  <si>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</si>
  <si>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</si>
  <si>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</si>
  <si>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</si>
  <si>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</si>
  <si>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</si>
  <si>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</si>
  <si>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</si>
  <si>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</si>
  <si>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</si>
  <si>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</si>
  <si>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</si>
  <si>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</si>
  <si>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</si>
  <si>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</si>
  <si>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</si>
  <si>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</si>
  <si>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</si>
  <si>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</si>
  <si>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</si>
  <si>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</si>
  <si>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</si>
  <si>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</si>
  <si>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</si>
  <si>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</si>
  <si>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</si>
  <si>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</si>
  <si>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</si>
  <si>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</si>
  <si>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</si>
  <si>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</si>
  <si>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</si>
  <si>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</si>
  <si>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</si>
  <si>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</si>
  <si>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</si>
  <si>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</si>
  <si>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</si>
  <si>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</si>
  <si>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</si>
  <si>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</si>
  <si>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</si>
  <si>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</si>
  <si>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</si>
  <si>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</si>
  <si>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</si>
  <si>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</si>
  <si>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</si>
  <si>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</si>
  <si>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</si>
  <si>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</si>
  <si>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</si>
  <si>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</si>
  <si>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</si>
  <si>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</si>
  <si>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</si>
  <si>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</si>
  <si>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</si>
  <si>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</si>
  <si>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</si>
  <si>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</si>
  <si>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</si>
  <si>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</si>
  <si>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</si>
  <si>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</si>
  <si>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</si>
  <si>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</si>
  <si>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</si>
  <si>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</si>
  <si>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</si>
  <si>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</si>
  <si>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</si>
  <si>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</si>
  <si>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</si>
  <si>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</si>
  <si>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</si>
  <si>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</si>
  <si>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</si>
  <si>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</si>
  <si>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</si>
  <si>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</si>
  <si>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</si>
  <si>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</si>
  <si>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</si>
  <si>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</si>
  <si>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</si>
  <si>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</si>
  <si>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</si>
  <si>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</si>
  <si>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</si>
  <si>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</si>
  <si>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</si>
  <si>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</si>
  <si>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</si>
  <si>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</si>
  <si>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</si>
  <si>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</si>
  <si>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</si>
  <si>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</si>
  <si>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</si>
  <si>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</si>
  <si>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</si>
  <si>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</si>
  <si>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</si>
  <si>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</si>
  <si>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</si>
  <si>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</si>
  <si>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</si>
  <si>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</si>
  <si>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</si>
  <si>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</si>
  <si>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</si>
  <si>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</si>
  <si>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</si>
  <si>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</si>
  <si>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</si>
  <si>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</si>
  <si>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</si>
  <si>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</si>
  <si>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</si>
  <si>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</si>
  <si>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</si>
  <si>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</si>
  <si>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</si>
  <si>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</si>
  <si>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</si>
  <si>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</si>
  <si>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</si>
  <si>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</si>
  <si>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</si>
  <si>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</si>
  <si>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</si>
  <si>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</si>
  <si>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</si>
  <si>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</si>
  <si>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</si>
  <si>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</si>
  <si>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</si>
  <si>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</si>
  <si>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</si>
  <si>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</si>
  <si>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</si>
  <si>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</si>
  <si>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</si>
  <si>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</si>
  <si>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</si>
  <si>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</si>
  <si>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</si>
  <si>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</si>
  <si>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</si>
  <si>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</si>
  <si>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</si>
  <si>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</si>
  <si>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</si>
  <si>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</si>
  <si>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</si>
  <si>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</si>
  <si>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</si>
  <si>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</si>
  <si>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</si>
  <si>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</si>
  <si>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</si>
  <si>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</si>
  <si>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</si>
  <si>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</si>
  <si>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</si>
  <si>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</si>
  <si>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</si>
  <si>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</si>
  <si>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</si>
  <si>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</si>
  <si>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</si>
  <si>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</si>
  <si>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</si>
  <si>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</si>
  <si>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</si>
  <si>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</si>
  <si>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</si>
  <si>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</si>
  <si>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</si>
  <si>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</si>
  <si>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</si>
  <si>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</si>
  <si>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</si>
  <si>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</si>
  <si>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</si>
  <si>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</si>
  <si>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</si>
  <si>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</si>
  <si>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</si>
  <si>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</si>
  <si>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</si>
  <si>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</si>
  <si>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</si>
  <si>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</si>
  <si>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</si>
  <si>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</si>
  <si>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</si>
  <si>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</si>
  <si>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</si>
  <si>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</si>
  <si>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</si>
  <si>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</si>
  <si>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</si>
  <si>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</si>
  <si>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</si>
  <si>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</si>
  <si>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</si>
  <si>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</si>
  <si>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</si>
  <si>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</si>
  <si>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</si>
  <si>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</si>
  <si>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</si>
  <si>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</si>
  <si>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</si>
  <si>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</si>
  <si>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</si>
  <si>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</si>
  <si>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</si>
  <si>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</si>
  <si>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</si>
  <si>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</si>
  <si>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</si>
  <si>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</si>
  <si>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</si>
  <si>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</si>
  <si>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</si>
  <si>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</si>
  <si>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</si>
  <si>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</si>
  <si>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</si>
  <si>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</si>
  <si>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</si>
  <si>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</si>
  <si>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</si>
  <si>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</si>
  <si>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</si>
  <si>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</si>
  <si>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</si>
  <si>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</si>
  <si>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</si>
  <si>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</si>
  <si>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</si>
  <si>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</si>
  <si>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</si>
  <si>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</si>
  <si>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</si>
  <si>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</si>
  <si>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</si>
  <si>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</si>
  <si>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</si>
  <si>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</si>
  <si>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</si>
  <si>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</si>
  <si>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</si>
  <si>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</si>
  <si>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</si>
  <si>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</si>
  <si>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</si>
  <si>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</si>
  <si>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</si>
  <si>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</si>
  <si>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</si>
  <si>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</si>
  <si>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</si>
  <si>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</si>
  <si>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</si>
  <si>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</si>
  <si>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</si>
  <si>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</si>
  <si>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</si>
  <si>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</si>
  <si>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</si>
  <si>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</si>
  <si>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</si>
  <si>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</si>
  <si>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</si>
  <si>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</si>
  <si>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</si>
  <si>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</si>
  <si>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</si>
  <si>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</si>
  <si>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</si>
  <si>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</si>
  <si>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</si>
  <si>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</si>
  <si>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</si>
  <si>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</si>
  <si>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</si>
  <si>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</si>
  <si>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</si>
  <si>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</si>
  <si>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</si>
  <si>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</si>
  <si>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</si>
  <si>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</si>
  <si>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</si>
  <si>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</si>
  <si>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</si>
  <si>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</si>
  <si>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</si>
  <si>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</si>
  <si>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</si>
  <si>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</si>
  <si>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</si>
  <si>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</si>
  <si>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</si>
  <si>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</si>
  <si>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</si>
  <si>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</si>
  <si>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</si>
  <si>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</si>
  <si>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</si>
  <si>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</si>
  <si>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</si>
  <si>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</si>
  <si>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</si>
  <si>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</si>
  <si>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</si>
  <si>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</si>
  <si>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</si>
  <si>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</si>
  <si>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</si>
  <si>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</si>
  <si>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</si>
  <si>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</si>
  <si>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</si>
  <si>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</si>
  <si>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</si>
  <si>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</si>
  <si>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</si>
  <si>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</si>
  <si>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</si>
  <si>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</si>
  <si>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</si>
  <si>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</si>
  <si>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</si>
  <si>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</si>
  <si>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</si>
  <si>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</si>
  <si>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</si>
  <si>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</si>
  <si>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</si>
  <si>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</si>
  <si>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</si>
  <si>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</si>
  <si>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</si>
  <si>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</si>
  <si>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</si>
  <si>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</si>
  <si>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</si>
  <si>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</si>
  <si>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</si>
  <si>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</si>
  <si>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</si>
  <si>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</si>
  <si>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</si>
  <si>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</si>
  <si>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</si>
  <si>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</si>
  <si>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</si>
  <si>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</si>
  <si>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</si>
  <si>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</si>
  <si>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</si>
  <si>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</si>
  <si>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</si>
  <si>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</si>
  <si>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</si>
  <si>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</si>
  <si>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</si>
  <si>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</si>
  <si>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</si>
  <si>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</si>
  <si>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</si>
  <si>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</si>
  <si>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</si>
  <si>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</si>
  <si>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</si>
  <si>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</si>
  <si>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</si>
  <si>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</si>
  <si>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</si>
  <si>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</si>
  <si>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</si>
  <si>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</si>
  <si>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</si>
  <si>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</si>
  <si>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</si>
  <si>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</si>
  <si>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</si>
  <si>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</si>
  <si>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</si>
  <si>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</si>
  <si>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</si>
  <si>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</si>
  <si>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</si>
  <si>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</si>
  <si>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</si>
  <si>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</si>
  <si>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</si>
  <si>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</si>
  <si>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</si>
  <si>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</si>
  <si>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</si>
  <si>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</si>
  <si>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</si>
  <si>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</si>
  <si>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</si>
  <si>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</si>
  <si>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</si>
  <si>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</si>
  <si>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</si>
  <si>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</si>
  <si>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</si>
  <si>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</si>
  <si>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</si>
  <si>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</si>
  <si>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</si>
  <si>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</si>
  <si>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</si>
  <si>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</si>
  <si>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</si>
  <si>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</si>
  <si>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</si>
  <si>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</si>
  <si>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</si>
  <si>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</si>
  <si>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</si>
  <si>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</si>
  <si>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</si>
  <si>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</si>
  <si>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</si>
  <si>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</si>
  <si>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</si>
  <si>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</si>
  <si>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</si>
  <si>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</si>
  <si>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</si>
  <si>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</si>
  <si>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</si>
  <si>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</si>
  <si>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</si>
  <si>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</si>
  <si>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</si>
  <si>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</si>
  <si>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</si>
  <si>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</si>
  <si>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</si>
  <si>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</si>
  <si>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</si>
  <si>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</si>
  <si>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</si>
  <si>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</si>
  <si>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</si>
  <si>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</si>
  <si>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</si>
  <si>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</si>
  <si>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</si>
  <si>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</si>
  <si>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</si>
  <si>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</si>
  <si>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</si>
  <si>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</si>
  <si>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</si>
  <si>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</si>
  <si>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</si>
  <si>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</si>
  <si>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</si>
  <si>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</si>
  <si>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</si>
  <si>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</si>
  <si>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</si>
  <si>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</si>
  <si>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</si>
  <si>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</si>
  <si>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</si>
  <si>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</si>
  <si>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</si>
  <si>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</si>
  <si>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</si>
  <si>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</si>
  <si>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</si>
  <si>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</si>
  <si>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</si>
  <si>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</si>
  <si>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</si>
  <si>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</si>
  <si>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</si>
  <si>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</si>
  <si>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</si>
  <si>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</si>
  <si>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</si>
  <si>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</si>
  <si>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</si>
  <si>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</si>
  <si>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</si>
  <si>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</si>
  <si>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</si>
  <si>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</si>
  <si>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</si>
  <si>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</si>
  <si>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</si>
  <si>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</si>
  <si>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</si>
  <si>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</si>
  <si>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</si>
  <si>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</si>
  <si>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</si>
  <si>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</si>
  <si>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</si>
  <si>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</si>
  <si>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</si>
  <si>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</si>
  <si>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</si>
  <si>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</si>
  <si>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</si>
  <si>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</si>
  <si>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</si>
  <si>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</si>
  <si>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</si>
  <si>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</si>
  <si>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</si>
  <si>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</si>
  <si>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</si>
  <si>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</si>
  <si>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</si>
  <si>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</si>
  <si>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</si>
  <si>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</si>
  <si>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</si>
  <si>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</si>
  <si>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</si>
  <si>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</si>
  <si>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</si>
  <si>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</si>
  <si>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</si>
  <si>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</si>
  <si>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</si>
  <si>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</si>
  <si>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</si>
  <si>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</si>
  <si>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</si>
  <si>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</si>
  <si>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</si>
  <si>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</si>
  <si>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</si>
  <si>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</si>
  <si>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</si>
  <si>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</si>
  <si>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</si>
  <si>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</si>
  <si>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</si>
  <si>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</si>
  <si>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</si>
  <si>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</si>
  <si>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</si>
  <si>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</si>
  <si>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</si>
  <si>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</si>
  <si>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</si>
  <si>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</si>
  <si>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</si>
  <si>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</si>
  <si>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</si>
  <si>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</si>
  <si>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</si>
  <si>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</si>
  <si>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</si>
  <si>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</si>
  <si>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</si>
  <si>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</si>
  <si>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</si>
  <si>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</si>
  <si>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</si>
  <si>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</si>
  <si>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</si>
  <si>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</si>
  <si>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</si>
  <si>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</si>
  <si>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</si>
  <si>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</si>
  <si>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</si>
  <si>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</si>
  <si>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</si>
  <si>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</si>
  <si>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</si>
  <si>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</si>
  <si>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</si>
  <si>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</si>
  <si>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</si>
  <si>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</si>
  <si>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</si>
  <si>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</si>
  <si>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</si>
  <si>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</si>
  <si>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</si>
  <si>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</si>
  <si>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</si>
  <si>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</si>
  <si>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</si>
  <si>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</si>
  <si>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</si>
  <si>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</si>
  <si>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</si>
  <si>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</si>
  <si>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</si>
  <si>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</si>
  <si>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</si>
  <si>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</si>
  <si>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</si>
  <si>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</si>
  <si>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</si>
  <si>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</si>
  <si>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</si>
  <si>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</si>
  <si>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</si>
  <si>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</si>
  <si>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</si>
  <si>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</si>
  <si>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</si>
  <si>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</si>
  <si>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</si>
  <si>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</si>
  <si>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</si>
  <si>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</si>
  <si>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</si>
  <si>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</si>
  <si>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</si>
  <si>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</si>
  <si>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</si>
  <si>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</si>
  <si>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</si>
  <si>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</si>
  <si>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</si>
  <si>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</si>
  <si>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</si>
  <si>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</si>
  <si>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</si>
  <si>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</si>
  <si>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</si>
  <si>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</si>
  <si>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</si>
  <si>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</si>
  <si>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</si>
  <si>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</si>
  <si>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</si>
  <si>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</si>
  <si>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</si>
  <si>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</si>
  <si>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</si>
  <si>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</si>
  <si>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</si>
  <si>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</si>
  <si>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</si>
  <si>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</si>
  <si>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</si>
  <si>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</si>
  <si>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</si>
  <si>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</si>
  <si>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</si>
  <si>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</si>
  <si>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</si>
  <si>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</si>
  <si>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</si>
  <si>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</si>
  <si>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</si>
  <si>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</si>
  <si>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</si>
  <si>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</si>
  <si>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</si>
  <si>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</si>
  <si>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</si>
  <si>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</si>
  <si>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</si>
  <si>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</si>
  <si>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</si>
  <si>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</si>
  <si>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</si>
  <si>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</si>
  <si>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</si>
  <si>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</si>
  <si>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</si>
  <si>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</si>
  <si>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</si>
  <si>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</si>
  <si>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</si>
  <si>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</si>
  <si>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</si>
  <si>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</si>
  <si>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</si>
  <si>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</si>
  <si>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</si>
  <si>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</si>
  <si>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</si>
  <si>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</si>
  <si>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</si>
  <si>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</si>
  <si>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</si>
  <si>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</si>
  <si>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</si>
  <si>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</si>
  <si>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</si>
  <si>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</si>
  <si>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</si>
  <si>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</si>
  <si>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</si>
  <si>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</si>
  <si>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</si>
  <si>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</si>
  <si>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</si>
  <si>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</si>
  <si>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</si>
  <si>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</si>
  <si>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</si>
  <si>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</si>
  <si>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</si>
  <si>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</si>
  <si>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</si>
  <si>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</si>
  <si>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</si>
  <si>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</si>
  <si>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</si>
  <si>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</si>
  <si>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</si>
  <si>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</si>
  <si>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</si>
  <si>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</si>
  <si>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</si>
  <si>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</si>
  <si>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</si>
  <si>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</si>
  <si>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</si>
  <si>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</si>
  <si>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</si>
  <si>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</si>
  <si>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</si>
  <si>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</si>
  <si>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</si>
  <si>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</si>
  <si>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</si>
  <si>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</si>
  <si>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</si>
  <si>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</si>
  <si>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</si>
  <si>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</si>
  <si>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</si>
  <si>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</si>
  <si>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</si>
  <si>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</si>
  <si>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</si>
  <si>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</si>
  <si>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</si>
  <si>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</si>
  <si>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</si>
  <si>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</si>
  <si>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</si>
  <si>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</si>
  <si>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</si>
  <si>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</si>
  <si>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</si>
  <si>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</si>
  <si>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</si>
  <si>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</si>
  <si>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</si>
  <si>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</si>
  <si>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</si>
  <si>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</si>
  <si>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</si>
  <si>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</si>
  <si>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</si>
  <si>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</si>
  <si>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</si>
  <si>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</si>
  <si>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</si>
  <si>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</si>
  <si>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</si>
  <si>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</si>
  <si>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</si>
  <si>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</si>
  <si>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</si>
  <si>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</si>
  <si>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</si>
  <si>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</si>
  <si>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</si>
  <si>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</si>
  <si>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</si>
  <si>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</si>
  <si>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</si>
  <si>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</si>
  <si>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</si>
  <si>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</si>
  <si>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</si>
  <si>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</si>
  <si>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</si>
  <si>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</si>
  <si>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</si>
  <si>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</si>
  <si>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</si>
  <si>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</si>
  <si>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</si>
  <si>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</si>
  <si>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</si>
  <si>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</si>
  <si>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</si>
  <si>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</si>
  <si>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</si>
  <si>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</si>
  <si>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</si>
  <si>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</si>
  <si>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</si>
  <si>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</si>
  <si>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</si>
  <si>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</si>
  <si>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</si>
  <si>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</si>
  <si>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</si>
  <si>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</si>
  <si>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</si>
  <si>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</si>
  <si>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</si>
  <si>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</si>
  <si>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</si>
  <si>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</si>
  <si>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</si>
  <si>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</si>
  <si>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</si>
  <si>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</si>
  <si>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</si>
  <si>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</si>
  <si>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</si>
  <si>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</si>
  <si>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</si>
  <si>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</si>
  <si>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</si>
  <si>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</si>
  <si>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</si>
  <si>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</si>
  <si>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</si>
  <si>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</si>
  <si>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</si>
  <si>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</si>
  <si>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</si>
  <si>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</si>
  <si>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</si>
  <si>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</si>
  <si>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</si>
  <si>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</si>
  <si>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</si>
  <si>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</si>
  <si>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</si>
  <si>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</si>
  <si>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</si>
  <si>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</si>
  <si>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</si>
  <si>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</si>
  <si>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</si>
  <si>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</si>
  <si>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</si>
  <si>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</si>
  <si>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</si>
  <si>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</si>
  <si>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</si>
  <si>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</si>
  <si>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</si>
  <si>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</si>
  <si>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</si>
  <si>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</si>
  <si>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</si>
  <si>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</si>
  <si>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</si>
  <si>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</si>
  <si>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</si>
  <si>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</si>
  <si>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</si>
  <si>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</si>
  <si>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</si>
  <si>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</si>
  <si>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</si>
  <si>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</si>
  <si>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</si>
  <si>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</si>
  <si>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</si>
  <si>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</si>
  <si>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</si>
  <si>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</si>
  <si>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</si>
  <si>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</si>
  <si>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</si>
  <si>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</si>
  <si>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</si>
  <si>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</si>
  <si>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</si>
  <si>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</si>
  <si>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</si>
  <si>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</si>
  <si>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</si>
  <si>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</si>
  <si>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</si>
  <si>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</si>
  <si>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</si>
  <si>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</si>
  <si>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</si>
  <si>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</si>
  <si>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</si>
  <si>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</si>
  <si>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</si>
  <si>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</si>
  <si>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</si>
  <si>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</si>
  <si>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</si>
  <si>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</si>
  <si>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</si>
  <si>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</si>
  <si>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</si>
  <si>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</si>
  <si>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</si>
  <si>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</si>
  <si>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</si>
  <si>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</si>
  <si>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</si>
  <si>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</si>
  <si>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</si>
  <si>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</si>
  <si>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</si>
  <si>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</si>
  <si>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</si>
  <si>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</si>
  <si>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</si>
  <si>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</si>
  <si>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</si>
  <si>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</si>
  <si>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</si>
  <si>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</si>
  <si>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</si>
  <si>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</si>
  <si>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</si>
  <si>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</si>
  <si>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</si>
  <si>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</si>
  <si>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</si>
  <si>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</si>
  <si>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</si>
  <si>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</si>
  <si>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</si>
  <si>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</si>
  <si>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</si>
  <si>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</si>
  <si>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</si>
  <si>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</si>
  <si>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</si>
  <si>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</si>
  <si>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</si>
  <si>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</si>
  <si>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</si>
  <si>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</si>
  <si>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</si>
  <si>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</si>
  <si>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</si>
  <si>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</si>
  <si>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</si>
  <si>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</si>
  <si>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</si>
  <si>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</si>
  <si>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</si>
  <si>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</si>
  <si>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</si>
  <si>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</si>
  <si>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</si>
  <si>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</si>
  <si>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</si>
  <si>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</si>
  <si>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</si>
  <si>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</si>
  <si>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</si>
  <si>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</si>
  <si>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</si>
  <si>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</si>
  <si>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</si>
  <si>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</si>
  <si>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</si>
  <si>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</si>
  <si>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</si>
  <si>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</si>
  <si>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</si>
  <si>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</si>
  <si>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</si>
  <si>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</si>
  <si>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</si>
  <si>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</si>
  <si>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</si>
  <si>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</si>
  <si>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</si>
  <si>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</si>
  <si>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</si>
  <si>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</si>
  <si>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</si>
  <si>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</si>
  <si>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</si>
  <si>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</si>
  <si>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</si>
  <si>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</si>
  <si>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</si>
  <si>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</si>
  <si>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</si>
  <si>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</si>
  <si>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</si>
  <si>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</si>
  <si>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</si>
  <si>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</si>
  <si>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</si>
  <si>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</si>
  <si>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</si>
  <si>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</si>
  <si>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</si>
  <si>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</si>
  <si>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</si>
  <si>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</si>
  <si>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</si>
  <si>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</si>
  <si>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</si>
  <si>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</si>
  <si>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</si>
  <si>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</si>
  <si>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</si>
  <si>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</si>
  <si>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</si>
  <si>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</si>
  <si>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</si>
  <si>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</si>
  <si>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</si>
  <si>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</si>
  <si>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</si>
  <si>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</si>
  <si>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</si>
  <si>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</si>
  <si>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</si>
  <si>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</si>
  <si>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</si>
  <si>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</si>
  <si>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</si>
  <si>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</si>
  <si>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</si>
  <si>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</si>
  <si>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</si>
  <si>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</si>
  <si>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</si>
  <si>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</si>
  <si>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</si>
  <si>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</si>
  <si>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</si>
  <si>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</si>
  <si>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</si>
  <si>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</si>
  <si>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</si>
  <si>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</si>
  <si>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</si>
  <si>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</si>
  <si>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</si>
  <si>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</si>
  <si>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</si>
  <si>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</si>
  <si>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</si>
  <si>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</si>
  <si>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</si>
  <si>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</si>
  <si>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</si>
  <si>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</si>
  <si>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</si>
  <si>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</si>
  <si>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</si>
  <si>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</si>
  <si>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</si>
  <si>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</si>
  <si>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</si>
  <si>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</si>
  <si>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</si>
  <si>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</si>
  <si>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</si>
  <si>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</si>
  <si>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</si>
  <si>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</si>
  <si>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</si>
  <si>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</si>
  <si>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</si>
  <si>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</si>
  <si>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</si>
  <si>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</si>
  <si>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</si>
  <si>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</si>
  <si>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</si>
  <si>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</si>
  <si>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</si>
  <si>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</si>
  <si>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</si>
  <si>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</si>
  <si>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</si>
  <si>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</si>
  <si>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</si>
  <si>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</si>
  <si>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</si>
  <si>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</si>
  <si>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</si>
  <si>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</si>
  <si>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</si>
  <si>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</si>
  <si>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</si>
  <si>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</si>
  <si>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</si>
  <si>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</si>
  <si>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</si>
  <si>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</si>
  <si>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</si>
  <si>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</si>
  <si>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</si>
  <si>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</si>
  <si>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</si>
  <si>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</si>
  <si>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</si>
  <si>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</si>
  <si>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</si>
  <si>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</si>
  <si>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</si>
  <si>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</si>
  <si>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</si>
  <si>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</si>
  <si>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</si>
  <si>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</si>
  <si>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</si>
  <si>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</si>
  <si>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</si>
  <si>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</si>
  <si>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</si>
  <si>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</si>
  <si>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</si>
  <si>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</si>
  <si>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</si>
  <si>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</si>
  <si>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</si>
  <si>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</si>
  <si>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</si>
  <si>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</si>
  <si>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</si>
  <si>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</si>
  <si>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</si>
  <si>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</si>
  <si>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</si>
  <si>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</si>
  <si>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</si>
  <si>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</si>
  <si>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</si>
  <si>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</si>
  <si>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</si>
  <si>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</si>
  <si>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</si>
  <si>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</si>
  <si>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</si>
  <si>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</si>
  <si>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</si>
  <si>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</si>
  <si>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</si>
  <si>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</si>
  <si>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</si>
  <si>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</si>
  <si>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</si>
  <si>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</si>
  <si>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</si>
  <si>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</si>
  <si>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</si>
  <si>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</si>
  <si>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</si>
  <si>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</si>
  <si>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</si>
  <si>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</si>
  <si>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</si>
  <si>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</si>
  <si>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</si>
  <si>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</si>
  <si>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</si>
  <si>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</si>
  <si>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</si>
  <si>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</si>
  <si>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</si>
  <si>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</si>
  <si>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</si>
  <si>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</si>
  <si>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</si>
  <si>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</si>
  <si>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</si>
  <si>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</si>
  <si>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</si>
  <si>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</si>
  <si>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</si>
  <si>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</si>
  <si>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</si>
  <si>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</si>
  <si>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</si>
  <si>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</si>
  <si>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</si>
  <si>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</si>
  <si>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</si>
  <si>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</si>
  <si>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</si>
  <si>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</si>
  <si>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</si>
  <si>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</si>
  <si>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</si>
  <si>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</si>
  <si>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</si>
  <si>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</si>
  <si>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</si>
  <si>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</si>
  <si>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</si>
  <si>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</si>
  <si>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</si>
  <si>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</si>
  <si>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</si>
  <si>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</si>
  <si>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</si>
  <si>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</si>
  <si>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</si>
  <si>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</si>
  <si>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</si>
  <si>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</si>
  <si>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</si>
  <si>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</si>
  <si>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</si>
  <si>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</si>
  <si>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</si>
  <si>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</si>
  <si>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</si>
  <si>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</si>
  <si>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</si>
  <si>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</si>
  <si>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</si>
  <si>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</si>
  <si>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</si>
  <si>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</si>
  <si>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</si>
  <si>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</si>
  <si>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</si>
  <si>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</si>
  <si>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</si>
  <si>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</si>
  <si>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</si>
  <si>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</si>
  <si>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</si>
  <si>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</si>
  <si>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</si>
  <si>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</si>
  <si>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</si>
  <si>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</si>
  <si>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</si>
  <si>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</si>
  <si>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</si>
  <si>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</si>
  <si>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</si>
  <si>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</si>
  <si>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</si>
  <si>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</si>
  <si>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</si>
  <si>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</si>
  <si>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</si>
  <si>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</si>
  <si>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</si>
  <si>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</si>
  <si>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</si>
  <si>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</si>
  <si>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</si>
  <si>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</si>
  <si>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</si>
  <si>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</si>
  <si>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</si>
  <si>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</si>
  <si>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</si>
  <si>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</si>
  <si>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</si>
  <si>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</si>
  <si>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</si>
  <si>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</si>
  <si>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</si>
  <si>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</si>
  <si>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</si>
  <si>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</si>
  <si>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</si>
  <si>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</si>
  <si>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</si>
  <si>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</si>
  <si>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</si>
  <si>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</si>
  <si>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</si>
  <si>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</si>
  <si>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</si>
  <si>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</si>
  <si>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</si>
  <si>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</si>
  <si>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</si>
  <si>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</si>
  <si>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</si>
  <si>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</si>
  <si>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</si>
  <si>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</si>
  <si>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</si>
  <si>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</si>
  <si>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</si>
  <si>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</si>
  <si>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</si>
  <si>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</si>
  <si>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</si>
  <si>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</si>
  <si>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</si>
  <si>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</si>
  <si>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</si>
  <si>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</si>
  <si>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</si>
  <si>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</si>
  <si>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</si>
  <si>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</si>
  <si>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</si>
  <si>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</si>
  <si>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</si>
  <si>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</si>
  <si>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</si>
  <si>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</si>
  <si>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</si>
  <si>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</si>
  <si>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</si>
  <si>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</si>
  <si>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</si>
  <si>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</si>
  <si>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</si>
  <si>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</si>
  <si>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</si>
  <si>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</si>
  <si>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</si>
  <si>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</si>
  <si>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</si>
  <si>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</si>
  <si>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</si>
  <si>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</si>
  <si>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</si>
  <si>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</si>
  <si>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</si>
  <si>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</si>
  <si>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</si>
  <si>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</si>
  <si>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</si>
  <si>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</si>
  <si>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</si>
  <si>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</si>
  <si>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</si>
  <si>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</si>
  <si>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</si>
  <si>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</si>
  <si>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</si>
  <si>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</si>
  <si>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</si>
  <si>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</si>
  <si>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</si>
  <si>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</si>
  <si>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</si>
  <si>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</si>
  <si>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</si>
  <si>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</si>
  <si>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</si>
  <si>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</si>
  <si>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</si>
  <si>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</si>
  <si>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</si>
  <si>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</si>
  <si>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</si>
  <si>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</si>
  <si>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</si>
  <si>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</si>
  <si>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</si>
  <si>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</si>
  <si>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</si>
  <si>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</si>
  <si>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</si>
  <si>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</si>
  <si>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</si>
  <si>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</si>
  <si>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</si>
  <si>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</si>
  <si>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</si>
  <si>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</si>
  <si>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</si>
  <si>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</si>
  <si>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</si>
  <si>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</si>
  <si>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</si>
  <si>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</si>
  <si>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</si>
  <si>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</si>
  <si>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</si>
  <si>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</si>
  <si>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</si>
  <si>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</si>
  <si>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</si>
  <si>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</si>
  <si>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</si>
  <si>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</si>
  <si>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</si>
  <si>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</si>
  <si>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</si>
  <si>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</si>
  <si>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</si>
  <si>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</si>
  <si>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</si>
  <si>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</si>
  <si>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</si>
  <si>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</si>
  <si>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</si>
  <si>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</si>
  <si>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</si>
  <si>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</si>
  <si>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</si>
  <si>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</si>
  <si>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</si>
  <si>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</si>
  <si>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</si>
  <si>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</si>
  <si>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</si>
  <si>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</si>
  <si>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</si>
  <si>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</si>
  <si>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</si>
  <si>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</si>
  <si>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</si>
  <si>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</si>
  <si>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</si>
  <si>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</si>
  <si>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</si>
  <si>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</si>
  <si>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</si>
  <si>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</si>
  <si>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</si>
  <si>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</si>
  <si>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</si>
  <si>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</si>
  <si>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</si>
  <si>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</si>
  <si>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</si>
  <si>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</si>
  <si>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</si>
  <si>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</si>
  <si>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</si>
  <si>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</si>
  <si>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</si>
  <si>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</si>
  <si>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</si>
  <si>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</si>
  <si>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</si>
  <si>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</si>
  <si>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</si>
  <si>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</si>
  <si>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</si>
  <si>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</si>
  <si>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</si>
  <si>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</si>
  <si>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</si>
  <si>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</si>
  <si>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</si>
  <si>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</si>
  <si>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</si>
  <si>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</si>
  <si>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</si>
  <si>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</si>
  <si>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</si>
  <si>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</si>
  <si>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</si>
  <si>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</si>
  <si>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</si>
  <si>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</si>
  <si>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</si>
  <si>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</si>
  <si>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</si>
  <si>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</si>
  <si>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</si>
  <si>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</si>
  <si>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</si>
  <si>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</si>
  <si>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</si>
  <si>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</si>
  <si>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</si>
  <si>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</si>
  <si>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</si>
  <si>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</si>
  <si>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</si>
  <si>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</si>
  <si>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</si>
  <si>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</si>
  <si>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</si>
  <si>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</si>
  <si>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</si>
  <si>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</si>
  <si>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</si>
  <si>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</si>
  <si>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</si>
  <si>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</si>
  <si>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</si>
  <si>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</si>
  <si>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</si>
  <si>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</si>
  <si>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</si>
  <si>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</si>
  <si>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</si>
  <si>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</si>
  <si>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</si>
  <si>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</si>
  <si>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</si>
  <si>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</si>
  <si>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</si>
  <si>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</si>
  <si>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</si>
  <si>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</si>
  <si>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</si>
  <si>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</si>
  <si>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</si>
  <si>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</si>
  <si>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</si>
  <si>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</si>
  <si>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</si>
  <si>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</si>
  <si>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</si>
  <si>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</si>
  <si>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</si>
  <si>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</si>
  <si>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</si>
  <si>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</si>
  <si>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</si>
  <si>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</si>
  <si>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</si>
  <si>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</si>
  <si>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</si>
  <si>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</si>
  <si>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</si>
  <si>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</si>
  <si>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</si>
  <si>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</si>
  <si>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</si>
  <si>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</si>
  <si>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</si>
  <si>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</si>
  <si>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</si>
  <si>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</si>
  <si>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</si>
  <si>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</si>
  <si>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</si>
  <si>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</si>
  <si>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</si>
  <si>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</si>
  <si>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</si>
  <si>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</si>
  <si>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</si>
  <si>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</si>
  <si>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</si>
  <si>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</si>
  <si>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</si>
  <si>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</si>
  <si>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</si>
  <si>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</si>
  <si>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</si>
  <si>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</si>
  <si>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</si>
  <si>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</si>
  <si>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</si>
  <si>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</si>
  <si>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</si>
  <si>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</si>
  <si>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</si>
  <si>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</si>
  <si>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</si>
  <si>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</si>
  <si>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</si>
  <si>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</si>
  <si>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</si>
  <si>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</si>
  <si>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</si>
  <si>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</si>
  <si>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</si>
  <si>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</si>
  <si>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</si>
  <si>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</si>
  <si>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</si>
  <si>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</si>
  <si>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</si>
  <si>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</si>
  <si>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</si>
  <si>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</si>
  <si>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</si>
  <si>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</si>
  <si>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</si>
  <si>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</si>
  <si>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</si>
  <si>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</si>
  <si>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</si>
  <si>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</si>
  <si>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</si>
  <si>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</si>
  <si>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</si>
  <si>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</si>
  <si>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</si>
  <si>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</si>
  <si>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</si>
  <si>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</si>
  <si>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</si>
  <si>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</si>
  <si>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</si>
  <si>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</si>
  <si>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</si>
  <si>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</si>
  <si>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</si>
  <si>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</si>
  <si>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</si>
  <si>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</si>
  <si>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</si>
  <si>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</si>
  <si>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</si>
  <si>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</si>
  <si>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</si>
  <si>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</si>
  <si>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</si>
  <si>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</si>
  <si>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</si>
  <si>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</si>
  <si>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</si>
  <si>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</si>
  <si>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</si>
  <si>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</si>
  <si>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</si>
  <si>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</si>
  <si>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</si>
  <si>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</si>
  <si>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</si>
  <si>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</si>
  <si>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</si>
  <si>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</si>
  <si>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</si>
  <si>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</si>
  <si>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</si>
  <si>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</si>
  <si>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</si>
  <si>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</si>
  <si>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</si>
  <si>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</si>
  <si>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</si>
  <si>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</si>
  <si>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</si>
  <si>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</si>
  <si>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</si>
  <si>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</si>
  <si>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</si>
  <si>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</si>
  <si>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</si>
  <si>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</si>
  <si>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</si>
  <si>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</si>
  <si>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</si>
  <si>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</si>
  <si>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</si>
  <si>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</si>
  <si>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</si>
  <si>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</si>
  <si>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</si>
  <si>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</si>
  <si>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</si>
  <si>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</si>
  <si>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</si>
  <si>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</si>
  <si>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</si>
  <si>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</si>
  <si>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</si>
  <si>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</si>
  <si>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</si>
  <si>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</si>
  <si>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</si>
  <si>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</si>
  <si>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</si>
  <si>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</si>
  <si>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</si>
  <si>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</si>
  <si>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</si>
  <si>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</si>
  <si>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</si>
  <si>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</si>
  <si>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</si>
  <si>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</si>
  <si>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</si>
  <si>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</si>
  <si>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</si>
  <si>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</si>
  <si>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</si>
  <si>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</si>
  <si>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</si>
  <si>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</si>
  <si>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</si>
  <si>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</si>
  <si>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</si>
  <si>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</si>
  <si>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</si>
  <si>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</si>
  <si>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</si>
  <si>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</si>
  <si>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</si>
  <si>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</si>
  <si>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</si>
  <si>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</si>
  <si>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</si>
  <si>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</si>
  <si>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</si>
  <si>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</si>
  <si>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</si>
  <si>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</si>
  <si>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</si>
  <si>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</si>
  <si>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</si>
  <si>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</si>
  <si>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</si>
  <si>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</si>
  <si>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</si>
  <si>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</si>
  <si>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</si>
  <si>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</si>
  <si>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</si>
  <si>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</si>
  <si>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</si>
  <si>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</si>
  <si>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</si>
  <si>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</si>
  <si>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</si>
  <si>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</si>
  <si>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</si>
  <si>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</si>
  <si>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</si>
  <si>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</si>
  <si>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</si>
  <si>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</si>
  <si>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</si>
  <si>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</si>
  <si>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</si>
  <si>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</si>
  <si>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</si>
  <si>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</si>
  <si>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</si>
  <si>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</si>
  <si>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</si>
  <si>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</si>
  <si>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</si>
  <si>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</si>
  <si>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</si>
  <si>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</si>
  <si>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</si>
  <si>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</si>
  <si>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</si>
  <si>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</si>
  <si>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</si>
  <si>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</si>
  <si>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</si>
  <si>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</si>
  <si>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</si>
  <si>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</si>
  <si>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</si>
  <si>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</si>
  <si>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</si>
  <si>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</si>
  <si>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</si>
  <si>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</si>
  <si>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</si>
  <si>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</si>
  <si>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</si>
  <si>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</si>
  <si>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</si>
  <si>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</si>
  <si>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</si>
  <si>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</si>
  <si>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</si>
  <si>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</si>
  <si>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</si>
  <si>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</si>
  <si>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</si>
  <si>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</si>
  <si>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</si>
  <si>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</si>
  <si>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</si>
  <si>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</si>
  <si>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</si>
  <si>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</si>
  <si>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</si>
  <si>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</si>
  <si>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</si>
  <si>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</si>
  <si>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</si>
  <si>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</si>
  <si>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</si>
  <si>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</si>
  <si>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</si>
  <si>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</si>
  <si>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</si>
  <si>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</si>
  <si>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</si>
  <si>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</si>
  <si>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</si>
  <si>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</si>
  <si>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</si>
  <si>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</si>
  <si>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</si>
  <si>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</si>
  <si>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</si>
  <si>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</si>
  <si>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</si>
  <si>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</si>
  <si>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</si>
  <si>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</si>
  <si>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</si>
  <si>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</si>
  <si>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</si>
  <si>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</si>
  <si>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</si>
  <si>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</si>
  <si>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</si>
  <si>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</si>
  <si>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</si>
  <si>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</si>
  <si>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</si>
  <si>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</si>
  <si>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</si>
  <si>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</si>
  <si>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</si>
  <si>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</si>
  <si>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</si>
  <si>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</si>
  <si>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</si>
  <si>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</si>
  <si>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</si>
  <si>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</si>
  <si>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</si>
  <si>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</si>
  <si>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</si>
  <si>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</si>
  <si>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</si>
  <si>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</si>
  <si>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</si>
  <si>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</si>
  <si>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</si>
  <si>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</si>
  <si>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</si>
  <si>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</si>
  <si>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</si>
  <si>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</si>
  <si>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</si>
  <si>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</si>
  <si>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</si>
  <si>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</si>
  <si>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</si>
  <si>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</si>
  <si>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</si>
  <si>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</si>
  <si>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</si>
  <si>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</si>
  <si>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</si>
  <si>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</si>
  <si>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</si>
  <si>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</si>
  <si>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</si>
  <si>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</si>
  <si>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</si>
  <si>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</si>
  <si>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</si>
  <si>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</si>
  <si>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</si>
  <si>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</si>
  <si>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</si>
  <si>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</si>
  <si>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</si>
  <si>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</si>
  <si>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</si>
  <si>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</si>
  <si>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</si>
  <si>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</si>
  <si>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</si>
  <si>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</si>
  <si>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</si>
  <si>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</si>
  <si>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</si>
  <si>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</si>
  <si>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</si>
  <si>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</si>
  <si>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</si>
  <si>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</si>
  <si>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</si>
  <si>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</si>
  <si>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</si>
  <si>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</si>
  <si>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</si>
  <si>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</si>
  <si>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</si>
  <si>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</si>
  <si>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</si>
  <si>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</si>
  <si>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</si>
  <si>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</si>
  <si>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</si>
  <si>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</si>
  <si>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</si>
  <si>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</si>
  <si>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</si>
  <si>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</si>
  <si>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</si>
  <si>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</si>
  <si>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</si>
  <si>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</si>
  <si>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</si>
  <si>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</si>
  <si>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</si>
  <si>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</si>
  <si>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</si>
  <si>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</si>
  <si>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</si>
  <si>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</si>
  <si>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</si>
  <si>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</si>
  <si>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</si>
  <si>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</si>
  <si>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</si>
  <si>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</si>
  <si>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</si>
  <si>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</si>
  <si>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</si>
  <si>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</si>
  <si>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</si>
  <si>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</si>
  <si>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</si>
  <si>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</si>
  <si>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</si>
  <si>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</si>
  <si>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</si>
  <si>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</si>
  <si>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</si>
  <si>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</si>
  <si>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</si>
  <si>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</si>
  <si>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</si>
  <si>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</si>
  <si>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</si>
  <si>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</si>
  <si>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</si>
  <si>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</si>
  <si>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</si>
  <si>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</si>
  <si>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</si>
  <si>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</si>
  <si>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</si>
  <si>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</si>
  <si>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</si>
  <si>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</si>
  <si>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</si>
  <si>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</si>
  <si>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</si>
  <si>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</si>
  <si>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</si>
  <si>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</si>
  <si>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</si>
  <si>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</si>
  <si>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</si>
  <si>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</si>
  <si>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</si>
  <si>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</si>
  <si>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</si>
  <si>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</si>
  <si>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</si>
  <si>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</si>
  <si>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</si>
  <si>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</si>
  <si>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</si>
  <si>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</si>
  <si>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</si>
  <si>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</si>
  <si>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</si>
  <si>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</si>
  <si>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</si>
  <si>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</si>
  <si>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</si>
  <si>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</si>
  <si>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</si>
  <si>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</si>
  <si>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</si>
  <si>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</si>
  <si>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</si>
  <si>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</si>
  <si>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</si>
  <si>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</si>
  <si>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</si>
  <si>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</si>
  <si>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</si>
  <si>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</si>
  <si>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</si>
  <si>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</si>
  <si>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</si>
  <si>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</si>
  <si>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</si>
  <si>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</si>
  <si>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</si>
  <si>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</si>
  <si>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</si>
  <si>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</si>
  <si>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</si>
  <si>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</si>
  <si>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</si>
  <si>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</si>
  <si>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</si>
  <si>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</si>
  <si>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</si>
  <si>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</si>
  <si>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</si>
  <si>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</si>
  <si>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</si>
  <si>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</si>
  <si>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</si>
  <si>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</si>
  <si>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</si>
  <si>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</si>
  <si>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</si>
  <si>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</si>
  <si>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</si>
  <si>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</si>
  <si>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</si>
  <si>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</si>
  <si>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</si>
  <si>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</si>
  <si>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</si>
  <si>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</si>
  <si>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</si>
  <si>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</si>
  <si>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</si>
  <si>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</si>
  <si>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</si>
  <si>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</si>
  <si>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</si>
  <si>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</si>
  <si>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</si>
  <si>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</si>
  <si>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</si>
  <si>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</si>
  <si>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</si>
  <si>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</si>
  <si>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</si>
  <si>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</si>
  <si>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</si>
  <si>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</si>
  <si>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</si>
  <si>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</si>
  <si>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</si>
  <si>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</si>
  <si>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</si>
  <si>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</si>
  <si>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</si>
  <si>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</si>
  <si>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</si>
  <si>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</si>
  <si>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</si>
  <si>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</si>
  <si>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</si>
  <si>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</si>
  <si>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</si>
  <si>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</si>
  <si>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</si>
  <si>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</si>
  <si>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</si>
  <si>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</si>
  <si>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</si>
  <si>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</si>
  <si>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</si>
  <si>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</si>
  <si>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</si>
  <si>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</si>
  <si>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</si>
  <si>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</si>
  <si>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</si>
  <si>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</si>
  <si>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</si>
  <si>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</si>
  <si>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</si>
  <si>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</si>
  <si>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</si>
  <si>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</si>
  <si>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</si>
  <si>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</si>
  <si>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</si>
  <si>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</si>
  <si>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</si>
  <si>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</si>
  <si>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</si>
  <si>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</si>
  <si>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</si>
  <si>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</si>
  <si>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</si>
  <si>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</si>
  <si>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</si>
  <si>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</si>
  <si>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</si>
  <si>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</si>
  <si>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</si>
  <si>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</si>
  <si>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</si>
  <si>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</si>
  <si>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</si>
  <si>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</si>
  <si>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</si>
  <si>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</si>
  <si>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</si>
  <si>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</si>
  <si>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</si>
  <si>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</si>
  <si>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</si>
  <si>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</si>
  <si>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</si>
  <si>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</si>
  <si>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</si>
  <si>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</si>
  <si>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</si>
  <si>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</si>
  <si>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</si>
  <si>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</si>
  <si>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</si>
  <si>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</si>
  <si>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</si>
  <si>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</si>
  <si>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</si>
  <si>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</si>
  <si>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</si>
  <si>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</si>
  <si>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</si>
  <si>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</si>
  <si>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</si>
  <si>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</si>
  <si>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</si>
  <si>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</si>
  <si>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</si>
  <si>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</si>
  <si>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</si>
  <si>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</si>
  <si>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</si>
  <si>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</si>
  <si>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</si>
  <si>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</si>
  <si>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</si>
  <si>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</si>
  <si>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</si>
  <si>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</si>
  <si>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</si>
  <si>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</si>
  <si>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</si>
  <si>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</si>
  <si>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</si>
  <si>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</si>
  <si>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</si>
  <si>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</si>
  <si>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</si>
  <si>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</si>
  <si>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</si>
  <si>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</si>
  <si>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</si>
  <si>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</si>
  <si>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</si>
  <si>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</si>
  <si>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</si>
  <si>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</si>
  <si>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</si>
  <si>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</si>
  <si>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</si>
  <si>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</si>
  <si>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</si>
  <si>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</si>
  <si>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</si>
  <si>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</si>
  <si>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</si>
  <si>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</si>
  <si>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</si>
  <si>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</si>
  <si>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</si>
  <si>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</si>
  <si>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</si>
  <si>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</si>
  <si>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</si>
  <si>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</si>
  <si>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</si>
  <si>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</si>
  <si>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</si>
  <si>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</si>
  <si>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</si>
  <si>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</si>
  <si>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</si>
  <si>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</si>
  <si>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</si>
  <si>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</si>
  <si>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</si>
  <si>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</si>
  <si>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</si>
  <si>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</si>
  <si>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</si>
  <si>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</si>
  <si>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</si>
  <si>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</si>
  <si>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</si>
  <si>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</si>
  <si>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</si>
  <si>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</si>
  <si>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</si>
  <si>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</si>
  <si>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</si>
  <si>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</si>
  <si>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</si>
  <si>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</si>
  <si>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</si>
  <si>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</si>
  <si>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</si>
  <si>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</si>
  <si>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</si>
  <si>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</si>
  <si>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</si>
  <si>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</si>
  <si>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</si>
  <si>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</si>
  <si>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</si>
  <si>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</si>
  <si>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</si>
  <si>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</si>
  <si>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</si>
  <si>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</si>
  <si>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</si>
  <si>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</si>
  <si>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</si>
  <si>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</si>
  <si>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</si>
  <si>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</si>
  <si>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</si>
  <si>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</si>
  <si>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</si>
  <si>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</si>
  <si>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</si>
  <si>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</si>
  <si>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</si>
  <si>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</si>
  <si>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</si>
  <si>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</si>
  <si>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</si>
  <si>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</si>
  <si>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</si>
  <si>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</si>
  <si>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</si>
  <si>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</si>
  <si>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</si>
  <si>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</si>
  <si>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</si>
  <si>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</si>
  <si>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</si>
  <si>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</si>
  <si>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</si>
  <si>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</si>
  <si>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</si>
  <si>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</si>
  <si>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</si>
  <si>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</si>
  <si>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</si>
  <si>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</si>
  <si>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</si>
  <si>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</si>
  <si>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</si>
  <si>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</si>
  <si>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</si>
  <si>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</si>
  <si>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</si>
  <si>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</si>
  <si>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</si>
  <si>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</si>
  <si>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</si>
  <si>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</si>
  <si>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</si>
  <si>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</si>
  <si>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</si>
  <si>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</si>
  <si>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</si>
  <si>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</si>
  <si>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</si>
  <si>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</si>
  <si>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</si>
  <si>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</si>
  <si>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</si>
  <si>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</si>
  <si>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</si>
  <si>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</si>
  <si>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</si>
  <si>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</si>
  <si>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</si>
  <si>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</si>
  <si>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</si>
  <si>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</si>
  <si>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</si>
  <si>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</si>
  <si>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</si>
  <si>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</si>
  <si>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</si>
  <si>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</si>
  <si>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</si>
  <si>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</si>
  <si>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</si>
  <si>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</si>
  <si>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</si>
  <si>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</si>
  <si>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</si>
  <si>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</si>
  <si>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</si>
  <si>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</si>
  <si>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</si>
  <si>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</si>
  <si>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</si>
  <si>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</si>
  <si>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</si>
  <si>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</si>
  <si>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</si>
  <si>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</si>
  <si>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</si>
  <si>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</si>
  <si>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</si>
  <si>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</si>
  <si>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</si>
  <si>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</si>
  <si>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</si>
  <si>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</si>
  <si>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</si>
  <si>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</si>
  <si>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</si>
  <si>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</si>
  <si>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</si>
  <si>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</si>
  <si>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</si>
  <si>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</si>
  <si>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</si>
  <si>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</si>
  <si>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</si>
  <si>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</si>
  <si>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</si>
  <si>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</si>
  <si>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</si>
  <si>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</si>
  <si>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</si>
  <si>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</si>
  <si>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</si>
  <si>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</si>
  <si>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</si>
  <si>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</si>
  <si>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</si>
  <si>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</si>
  <si>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</si>
  <si>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</si>
  <si>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</si>
  <si>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</si>
  <si>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</si>
  <si>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</si>
  <si>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</si>
  <si>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</si>
  <si>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</si>
  <si>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</si>
  <si>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</si>
  <si>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</si>
  <si>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</si>
  <si>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</si>
  <si>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</si>
  <si>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</si>
  <si>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</si>
  <si>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</si>
  <si>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</si>
  <si>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</si>
  <si>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</si>
  <si>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</si>
  <si>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</si>
  <si>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</si>
  <si>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</si>
  <si>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</si>
  <si>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</si>
  <si>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</si>
  <si>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</si>
  <si>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</si>
  <si>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</si>
  <si>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</si>
  <si>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</si>
  <si>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</si>
  <si>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</si>
  <si>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</si>
  <si>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</si>
  <si>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</si>
  <si>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</si>
  <si>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</si>
  <si>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</si>
  <si>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</si>
  <si>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</si>
  <si>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</si>
  <si>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</si>
  <si>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</si>
  <si>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</si>
  <si>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</si>
  <si>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</si>
  <si>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</si>
  <si>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</si>
  <si>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</si>
  <si>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</si>
  <si>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</si>
  <si>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</si>
  <si>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</si>
  <si>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</si>
  <si>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</si>
  <si>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</si>
  <si>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</si>
  <si>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</si>
  <si>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</si>
  <si>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</si>
  <si>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</si>
  <si>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</si>
  <si>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</si>
  <si>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</si>
  <si>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</si>
  <si>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</si>
  <si>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</si>
  <si>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</si>
  <si>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</si>
  <si>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</si>
  <si>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</si>
  <si>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</si>
  <si>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</si>
  <si>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</si>
  <si>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</si>
  <si>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</si>
  <si>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</si>
  <si>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</si>
  <si>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</si>
  <si>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</si>
  <si>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</si>
  <si>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</si>
  <si>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</si>
  <si>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</si>
  <si>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</si>
  <si>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</si>
  <si>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</si>
  <si>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</si>
  <si>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</si>
  <si>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</si>
  <si>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</si>
  <si>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</si>
  <si>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</si>
  <si>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</si>
  <si>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</si>
  <si>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</si>
  <si>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</si>
  <si>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</si>
  <si>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</si>
  <si>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</si>
  <si>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</si>
  <si>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</si>
  <si>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</si>
  <si>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</si>
  <si>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</si>
  <si>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</si>
  <si>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</si>
  <si>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</si>
  <si>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</si>
  <si>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</si>
  <si>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</si>
  <si>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</si>
  <si>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</si>
  <si>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</si>
  <si>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</si>
  <si>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</si>
  <si>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</si>
  <si>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</si>
  <si>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</si>
  <si>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</si>
  <si>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</si>
  <si>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</si>
  <si>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</si>
  <si>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</si>
  <si>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</si>
  <si>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</si>
  <si>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</si>
  <si>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</si>
  <si>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</si>
  <si>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</si>
  <si>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</si>
  <si>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</si>
  <si>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</si>
  <si>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</si>
  <si>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</si>
  <si>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</si>
  <si>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</si>
  <si>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</si>
  <si>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</si>
  <si>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</si>
  <si>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</si>
  <si>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</si>
  <si>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</si>
  <si>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</si>
  <si>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</si>
  <si>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</si>
  <si>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</si>
  <si>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</si>
  <si>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</si>
  <si>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</si>
  <si>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</si>
  <si>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</si>
  <si>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</si>
  <si>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</si>
  <si>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</si>
  <si>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</si>
  <si>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</si>
  <si>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</si>
  <si>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</si>
  <si>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</si>
  <si>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</si>
  <si>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</si>
  <si>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</si>
  <si>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</si>
  <si>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</si>
  <si>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</si>
  <si>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</si>
  <si>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</si>
  <si>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</si>
  <si>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</si>
  <si>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</si>
  <si>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</si>
  <si>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</si>
  <si>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</si>
  <si>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</si>
  <si>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</si>
  <si>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</si>
  <si>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</si>
  <si>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</si>
  <si>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</si>
  <si>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</si>
  <si>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</si>
  <si>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</si>
  <si>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</si>
  <si>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</si>
  <si>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</si>
  <si>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</si>
  <si>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</si>
  <si>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</si>
  <si>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</si>
  <si>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</si>
  <si>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</si>
  <si>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</si>
  <si>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</si>
  <si>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</si>
  <si>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</si>
  <si>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</si>
  <si>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</si>
  <si>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</si>
  <si>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</si>
  <si>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</si>
  <si>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</si>
  <si>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</si>
  <si>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</si>
  <si>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</si>
  <si>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</si>
  <si>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</si>
  <si>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</si>
  <si>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</si>
  <si>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</si>
  <si>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</si>
  <si>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</si>
  <si>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</si>
  <si>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</si>
  <si>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</si>
  <si>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</si>
  <si>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</si>
  <si>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</si>
  <si>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</si>
  <si>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</si>
  <si>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</si>
  <si>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</si>
  <si>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</si>
  <si>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</si>
  <si>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</si>
  <si>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</si>
  <si>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</si>
  <si>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</si>
  <si>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</si>
  <si>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</si>
  <si>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</si>
  <si>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</si>
  <si>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</si>
  <si>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</si>
  <si>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</si>
  <si>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</si>
  <si>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</si>
  <si>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</si>
  <si>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</si>
  <si>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</si>
  <si>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</si>
  <si>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</si>
  <si>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</si>
  <si>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</si>
  <si>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</si>
  <si>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</si>
  <si>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</si>
  <si>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</si>
  <si>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</si>
  <si>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</si>
  <si>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</si>
  <si>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</si>
  <si>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</si>
  <si>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</si>
  <si>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</si>
  <si>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</si>
  <si>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</si>
  <si>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</si>
  <si>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</si>
  <si>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</si>
  <si>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</si>
  <si>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</si>
  <si>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</si>
  <si>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</si>
  <si>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</si>
  <si>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</si>
  <si>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</si>
  <si>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</si>
  <si>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</si>
  <si>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</si>
  <si>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</si>
  <si>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</si>
  <si>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</si>
  <si>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</si>
  <si>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</si>
  <si>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</si>
  <si>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</si>
  <si>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</si>
  <si>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</si>
  <si>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</si>
  <si>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</si>
  <si>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</si>
  <si>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</si>
  <si>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</si>
  <si>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</si>
  <si>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</si>
  <si>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</si>
  <si>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</si>
  <si>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</si>
  <si>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</si>
  <si>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</si>
  <si>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</si>
  <si>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</si>
  <si>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</si>
  <si>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</si>
  <si>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</si>
  <si>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</si>
  <si>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</si>
  <si>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</si>
  <si>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</si>
  <si>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</si>
  <si>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</si>
  <si>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</si>
  <si>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</si>
  <si>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</si>
  <si>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</si>
  <si>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</si>
  <si>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</si>
  <si>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</si>
  <si>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</si>
  <si>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</si>
  <si>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</si>
  <si>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</si>
  <si>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</si>
  <si>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</si>
  <si>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</si>
  <si>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</si>
  <si>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</si>
  <si>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</si>
  <si>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</si>
  <si>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</si>
  <si>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</si>
  <si>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</si>
  <si>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</si>
  <si>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</si>
  <si>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</si>
  <si>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</si>
  <si>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</si>
  <si>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</si>
  <si>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</si>
  <si>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</si>
  <si>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</si>
  <si>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</si>
  <si>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</si>
  <si>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</si>
  <si>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</si>
  <si>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</si>
  <si>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</si>
  <si>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</si>
  <si>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</si>
  <si>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</si>
  <si>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</si>
  <si>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</si>
  <si>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</si>
  <si>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</si>
  <si>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</si>
  <si>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</si>
  <si>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</si>
  <si>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</si>
  <si>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</si>
  <si>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</si>
  <si>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</si>
  <si>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</si>
  <si>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</si>
  <si>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</si>
  <si>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</si>
  <si>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</si>
  <si>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</si>
  <si>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</si>
  <si>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</si>
  <si>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</si>
  <si>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</si>
  <si>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</si>
  <si>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</si>
  <si>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</si>
  <si>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</si>
  <si>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</si>
  <si>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</si>
  <si>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</si>
  <si>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</si>
  <si>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</si>
  <si>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</si>
  <si>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</si>
  <si>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</si>
  <si>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</si>
  <si>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</si>
  <si>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</si>
  <si>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</si>
  <si>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</si>
  <si>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</si>
  <si>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</si>
  <si>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</si>
  <si>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</si>
  <si>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</si>
  <si>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</si>
  <si>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</si>
  <si>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</si>
  <si>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</si>
  <si>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</si>
  <si>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</si>
  <si>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</si>
  <si>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</si>
  <si>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</si>
  <si>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</si>
  <si>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</si>
  <si>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</si>
  <si>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</si>
  <si>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</si>
  <si>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</si>
  <si>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</si>
  <si>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</si>
  <si>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</si>
  <si>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</si>
  <si>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</si>
  <si>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</si>
  <si>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</si>
  <si>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</si>
  <si>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</si>
  <si>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</si>
  <si>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</si>
  <si>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</si>
  <si>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</si>
  <si>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</si>
  <si>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</si>
  <si>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</si>
  <si>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</si>
  <si>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</si>
  <si>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</si>
  <si>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</si>
  <si>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</si>
  <si>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</si>
  <si>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</si>
  <si>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</si>
  <si>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</si>
  <si>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</si>
  <si>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</si>
  <si>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</si>
  <si>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</si>
  <si>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</si>
  <si>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</si>
  <si>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</si>
  <si>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</si>
  <si>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</si>
  <si>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</si>
  <si>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</si>
  <si>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</si>
  <si>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</si>
  <si>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</si>
  <si>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</si>
  <si>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</si>
  <si>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</si>
  <si>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</si>
  <si>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</si>
  <si>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</si>
  <si>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</si>
  <si>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</si>
  <si>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</si>
  <si>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</si>
  <si>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</si>
  <si>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</si>
  <si>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</si>
  <si>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</si>
  <si>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</si>
  <si>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</si>
  <si>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</si>
  <si>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</si>
  <si>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</si>
  <si>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</si>
  <si>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</si>
  <si>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</si>
  <si>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</si>
  <si>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</si>
  <si>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</si>
  <si>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</si>
  <si>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</si>
  <si>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</si>
  <si>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</si>
  <si>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</si>
  <si>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</si>
  <si>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</si>
  <si>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</si>
  <si>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</si>
  <si>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</si>
  <si>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</si>
  <si>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</si>
  <si>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</si>
  <si>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</si>
  <si>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</si>
  <si>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</si>
  <si>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</si>
  <si>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</si>
  <si>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</si>
  <si>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</si>
  <si>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</si>
  <si>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</si>
  <si>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</si>
  <si>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</si>
  <si>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</si>
  <si>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</si>
  <si>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</si>
  <si>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</si>
  <si>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</si>
  <si>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</si>
  <si>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</si>
  <si>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</si>
  <si>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</si>
  <si>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</si>
  <si>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</si>
  <si>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</si>
  <si>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</si>
  <si>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</si>
  <si>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</si>
  <si>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</si>
  <si>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</si>
  <si>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</si>
  <si>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</si>
  <si>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</si>
  <si>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</si>
  <si>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</si>
  <si>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</si>
  <si>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</si>
  <si>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</si>
  <si>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</si>
  <si>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</si>
  <si>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</si>
  <si>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</si>
  <si>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</si>
  <si>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</si>
  <si>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</si>
  <si>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</si>
  <si>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</si>
  <si>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</si>
  <si>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</si>
  <si>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</si>
  <si>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</si>
  <si>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</si>
  <si>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</si>
  <si>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</si>
  <si>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</si>
  <si>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</si>
  <si>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</si>
  <si>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</si>
  <si>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</si>
  <si>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</si>
  <si>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</si>
  <si>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</si>
  <si>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</si>
  <si>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</si>
  <si>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</si>
  <si>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</si>
  <si>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</si>
  <si>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</si>
  <si>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</si>
  <si>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</si>
  <si>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</si>
  <si>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</si>
  <si>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</si>
  <si>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</si>
  <si>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</si>
  <si>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</si>
  <si>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</si>
  <si>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</si>
  <si>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</si>
  <si>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</si>
  <si>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</si>
  <si>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</si>
  <si>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</si>
  <si>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</si>
  <si>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</si>
  <si>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</si>
  <si>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</si>
  <si>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</si>
  <si>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</si>
  <si>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</si>
  <si>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</si>
  <si>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</si>
  <si>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</si>
  <si>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</si>
  <si>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</si>
  <si>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</si>
  <si>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</si>
  <si>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</si>
  <si>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</si>
  <si>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</si>
  <si>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</si>
  <si>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</si>
  <si>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</si>
  <si>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</si>
  <si>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</si>
  <si>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</si>
  <si>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</si>
  <si>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</si>
  <si>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</si>
  <si>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</si>
  <si>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</si>
  <si>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</si>
  <si>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</si>
  <si>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</si>
  <si>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</si>
  <si>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</si>
  <si>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</si>
  <si>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</si>
  <si>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</si>
  <si>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</si>
  <si>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</si>
  <si>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</si>
  <si>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</si>
  <si>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</si>
  <si>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</si>
  <si>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</si>
  <si>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</si>
  <si>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</si>
  <si>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</si>
  <si>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</si>
  <si>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</si>
  <si>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</si>
  <si>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</si>
  <si>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</si>
  <si>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</si>
  <si>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</si>
  <si>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</si>
  <si>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</si>
  <si>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</si>
  <si>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</si>
  <si>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</si>
  <si>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</si>
  <si>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</si>
  <si>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</si>
  <si>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</si>
  <si>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</si>
  <si>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</si>
  <si>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</si>
  <si>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</si>
  <si>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</si>
  <si>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</si>
  <si>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</si>
  <si>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</si>
  <si>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</si>
  <si>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</si>
  <si>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</si>
  <si>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</si>
  <si>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</si>
  <si>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</si>
  <si>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</si>
  <si>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</si>
  <si>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</si>
  <si>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</si>
  <si>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</si>
  <si>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</si>
  <si>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</si>
  <si>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</si>
  <si>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</si>
  <si>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</si>
  <si>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</si>
  <si>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</si>
  <si>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</si>
  <si>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</si>
  <si>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</si>
  <si>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</si>
  <si>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</si>
  <si>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</si>
  <si>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</si>
  <si>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</si>
  <si>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</si>
  <si>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</si>
  <si>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</si>
  <si>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</si>
  <si>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</si>
  <si>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</si>
  <si>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</si>
  <si>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</si>
  <si>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</si>
  <si>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</si>
  <si>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</si>
  <si>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</si>
  <si>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</si>
  <si>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</si>
  <si>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</si>
  <si>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</si>
  <si>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</si>
  <si>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</si>
  <si>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</si>
  <si>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</si>
  <si>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</si>
  <si>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</si>
  <si>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</si>
  <si>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</si>
  <si>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</si>
  <si>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</si>
  <si>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</si>
  <si>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</si>
  <si>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</si>
  <si>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</si>
  <si>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</si>
  <si>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</si>
  <si>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</si>
  <si>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</si>
  <si>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</si>
  <si>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</si>
  <si>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</si>
  <si>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</si>
  <si>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</si>
  <si>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</si>
  <si>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</si>
  <si>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</si>
  <si>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</si>
  <si>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</si>
  <si>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</si>
  <si>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</si>
  <si>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</si>
  <si>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</si>
  <si>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</si>
  <si>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</si>
  <si>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</si>
  <si>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</si>
  <si>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</si>
  <si>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</si>
  <si>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</si>
  <si>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</si>
  <si>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</si>
  <si>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</si>
  <si>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</si>
  <si>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</si>
  <si>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</si>
  <si>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</si>
  <si>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</si>
  <si>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</si>
  <si>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</si>
  <si>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</si>
  <si>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</si>
  <si>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</si>
  <si>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</si>
  <si>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</si>
  <si>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</si>
  <si>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</si>
  <si>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</si>
  <si>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</si>
  <si>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</si>
  <si>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</si>
  <si>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</si>
  <si>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</si>
  <si>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</si>
  <si>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</si>
  <si>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</si>
  <si>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</si>
  <si>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</si>
  <si>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</si>
  <si>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</si>
  <si>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</si>
  <si>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</si>
  <si>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</si>
  <si>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</si>
  <si>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</si>
  <si>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</si>
  <si>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</si>
  <si>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</si>
  <si>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</si>
  <si>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</si>
  <si>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</si>
  <si>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</si>
  <si>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</si>
  <si>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</si>
  <si>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</si>
  <si>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</si>
  <si>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</si>
  <si>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</si>
  <si>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</si>
  <si>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</si>
  <si>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</si>
  <si>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</si>
  <si>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</si>
  <si>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</si>
  <si>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</si>
  <si>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</si>
  <si>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</si>
  <si>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</si>
  <si>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</si>
  <si>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</si>
  <si>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</si>
  <si>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</si>
  <si>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</si>
  <si>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</si>
  <si>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</si>
  <si>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</si>
  <si>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</si>
  <si>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</si>
  <si>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</si>
  <si>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</si>
  <si>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</si>
  <si>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</si>
  <si>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</si>
  <si>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</si>
  <si>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</si>
  <si>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</si>
  <si>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</si>
  <si>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</si>
  <si>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</si>
  <si>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</si>
  <si>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</si>
  <si>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</si>
  <si>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</si>
  <si>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</si>
  <si>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</si>
  <si>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</si>
  <si>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</si>
  <si>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</si>
  <si>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</si>
  <si>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</si>
  <si>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</si>
  <si>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</si>
  <si>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</si>
  <si>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</si>
  <si>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</si>
  <si>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</si>
  <si>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</si>
  <si>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</si>
  <si>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</si>
  <si>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</si>
  <si>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</si>
  <si>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</si>
  <si>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</si>
  <si>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</si>
  <si>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</si>
  <si>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</si>
  <si>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</si>
  <si>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</si>
  <si>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</si>
  <si>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</si>
  <si>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</si>
  <si>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</si>
  <si>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</si>
  <si>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</si>
  <si>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</si>
  <si>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</si>
  <si>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</si>
  <si>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</si>
  <si>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</si>
  <si>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</si>
  <si>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</si>
  <si>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</si>
  <si>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</si>
  <si>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</si>
  <si>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</si>
  <si>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</si>
  <si>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</si>
  <si>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</si>
  <si>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</si>
  <si>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</si>
  <si>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</si>
  <si>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</si>
  <si>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</si>
  <si>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</si>
  <si>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</si>
  <si>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</si>
  <si>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</si>
  <si>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</si>
  <si>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</si>
  <si>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</si>
  <si>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</si>
  <si>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</si>
  <si>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</si>
  <si>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</si>
  <si>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</si>
  <si>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</si>
  <si>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</si>
  <si>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</si>
  <si>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</si>
  <si>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</si>
  <si>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</si>
  <si>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</si>
  <si>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</si>
  <si>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</si>
  <si>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</si>
  <si>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</si>
  <si>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</si>
  <si>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</si>
  <si>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</si>
  <si>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</si>
  <si>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</si>
  <si>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</si>
  <si>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</si>
  <si>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</si>
  <si>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</si>
  <si>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</si>
  <si>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</si>
  <si>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</si>
  <si>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</si>
  <si>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</si>
  <si>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</si>
  <si>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</si>
  <si>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</si>
  <si>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</si>
  <si>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</si>
  <si>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</si>
  <si>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</si>
  <si>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</si>
  <si>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</si>
  <si>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</si>
  <si>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</si>
  <si>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</si>
  <si>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</si>
  <si>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</si>
  <si>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</si>
  <si>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</si>
  <si>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</si>
  <si>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</si>
  <si>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</si>
  <si>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</si>
  <si>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</si>
  <si>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</si>
  <si>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</si>
  <si>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</si>
  <si>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</si>
  <si>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</si>
  <si>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</si>
  <si>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</si>
  <si>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</si>
  <si>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</si>
  <si>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</si>
  <si>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</si>
  <si>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</si>
  <si>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</si>
  <si>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</si>
  <si>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</si>
  <si>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</si>
  <si>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</si>
  <si>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</si>
  <si>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</si>
  <si>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</si>
  <si>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</si>
  <si>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</si>
  <si>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</si>
  <si>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</si>
  <si>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</si>
  <si>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</si>
  <si>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</si>
  <si>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</si>
  <si>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</si>
  <si>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</si>
  <si>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</si>
  <si>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</si>
  <si>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</si>
  <si>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</si>
  <si>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</si>
  <si>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</si>
  <si>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</si>
  <si>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</si>
  <si>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</si>
  <si>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</si>
  <si>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</si>
  <si>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</si>
  <si>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</si>
  <si>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</si>
  <si>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</si>
  <si>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</si>
  <si>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</si>
  <si>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</si>
  <si>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</si>
  <si>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</si>
  <si>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</si>
  <si>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</si>
  <si>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</si>
  <si>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</si>
  <si>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</si>
  <si>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</si>
  <si>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</si>
  <si>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</si>
  <si>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</si>
  <si>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</si>
  <si>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</si>
  <si>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</si>
  <si>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</si>
  <si>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</si>
  <si>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</si>
  <si>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</si>
  <si>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</si>
  <si>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</si>
  <si>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</si>
  <si>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</si>
  <si>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</si>
  <si>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</si>
  <si>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</si>
  <si>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</si>
  <si>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</si>
  <si>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</si>
  <si>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</si>
  <si>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</si>
  <si>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</si>
  <si>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</si>
  <si>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</si>
  <si>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</si>
  <si>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</si>
  <si>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</si>
  <si>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</si>
  <si>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</si>
  <si>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</si>
  <si>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</si>
  <si>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</si>
  <si>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</si>
  <si>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</si>
  <si>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</si>
  <si>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</si>
  <si>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</si>
  <si>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</si>
  <si>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</si>
  <si>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</si>
  <si>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</si>
  <si>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</si>
  <si>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</si>
  <si>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</si>
  <si>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</si>
  <si>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</si>
  <si>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</si>
  <si>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</si>
  <si>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</si>
  <si>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</si>
  <si>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</si>
  <si>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</si>
  <si>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</si>
  <si>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</si>
  <si>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</si>
  <si>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</si>
  <si>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</si>
  <si>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</si>
  <si>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</si>
  <si>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</si>
  <si>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</si>
  <si>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</si>
  <si>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</si>
  <si>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</si>
  <si>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</si>
  <si>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</si>
  <si>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</si>
  <si>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</si>
  <si>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</si>
  <si>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</si>
  <si>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</si>
  <si>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</si>
  <si>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</si>
  <si>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</si>
  <si>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</si>
  <si>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</si>
  <si>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</si>
  <si>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</si>
  <si>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</si>
  <si>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</si>
  <si>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</si>
  <si>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</si>
  <si>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</si>
  <si>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</si>
  <si>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</si>
  <si>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</si>
  <si>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</si>
  <si>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</si>
  <si>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</si>
  <si>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</si>
  <si>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</si>
  <si>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</si>
  <si>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</si>
  <si>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</si>
  <si>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</si>
  <si>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</si>
  <si>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</si>
  <si>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</si>
  <si>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</si>
  <si>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</si>
  <si>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</si>
  <si>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</si>
  <si>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</si>
  <si>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</si>
  <si>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</si>
  <si>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</si>
  <si>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</si>
  <si>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</si>
  <si>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</si>
  <si>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</si>
  <si>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</si>
  <si>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</si>
  <si>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</si>
  <si>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</si>
  <si>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</si>
  <si>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</si>
  <si>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</si>
  <si>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</si>
  <si>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</si>
  <si>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</si>
  <si>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</si>
  <si>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</si>
  <si>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</si>
  <si>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</si>
  <si>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</si>
  <si>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</si>
  <si>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</si>
  <si>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</si>
  <si>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</si>
  <si>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</si>
  <si>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</si>
  <si>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</si>
  <si>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</si>
  <si>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</si>
  <si>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</si>
  <si>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</si>
  <si>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</si>
  <si>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</si>
  <si>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</si>
  <si>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</si>
  <si>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</si>
  <si>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</si>
  <si>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</si>
  <si>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</si>
  <si>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</si>
  <si>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</si>
  <si>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</si>
  <si>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</si>
  <si>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</si>
  <si>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</si>
  <si>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</si>
  <si>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</si>
  <si>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</si>
  <si>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</si>
  <si>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</si>
  <si>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</si>
  <si>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</si>
  <si>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</si>
  <si>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</si>
  <si>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</si>
  <si>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</si>
  <si>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</si>
  <si>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</si>
  <si>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</si>
  <si>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</si>
  <si>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</si>
  <si>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</si>
  <si>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</si>
  <si>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</si>
  <si>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</si>
  <si>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</si>
  <si>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</si>
  <si>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</si>
  <si>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</si>
  <si>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</si>
  <si>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</si>
  <si>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</si>
  <si>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</si>
  <si>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</si>
  <si>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</si>
  <si>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</si>
  <si>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</si>
  <si>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</si>
  <si>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</si>
  <si>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</si>
  <si>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</si>
  <si>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</si>
  <si>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</si>
  <si>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</si>
  <si>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</si>
  <si>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</si>
  <si>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</si>
  <si>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</si>
  <si>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</si>
  <si>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</si>
  <si>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</si>
  <si>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</si>
  <si>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</si>
  <si>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</si>
  <si>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</si>
  <si>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</si>
  <si>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</si>
  <si>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</si>
  <si>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</si>
  <si>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</si>
  <si>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</si>
  <si>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</si>
  <si>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</si>
  <si>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</si>
  <si>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</si>
  <si>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</si>
  <si>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</si>
  <si>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</si>
  <si>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</si>
  <si>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</si>
  <si>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</si>
  <si>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</si>
  <si>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</si>
  <si>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</si>
  <si>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</si>
  <si>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</si>
  <si>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</si>
  <si>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</si>
  <si>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</si>
  <si>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</si>
  <si>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</si>
  <si>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</si>
  <si>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</si>
  <si>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</si>
  <si>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</si>
  <si>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</si>
  <si>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</si>
  <si>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</si>
  <si>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</si>
  <si>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</si>
  <si>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</si>
  <si>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</si>
  <si>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</si>
  <si>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</si>
  <si>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</si>
  <si>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</si>
  <si>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</si>
  <si>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</si>
  <si>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</si>
  <si>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</si>
  <si>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</si>
  <si>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</si>
  <si>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</si>
  <si>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</si>
  <si>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</si>
  <si>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</si>
  <si>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</si>
  <si>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</si>
  <si>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</si>
  <si>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</si>
  <si>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</si>
  <si>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</si>
  <si>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</si>
  <si>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</si>
  <si>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</si>
  <si>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</si>
  <si>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</si>
  <si>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</si>
  <si>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</si>
  <si>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</si>
  <si>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</si>
  <si>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</si>
  <si>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</si>
  <si>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</si>
  <si>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</si>
  <si>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</si>
  <si>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</si>
  <si>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</si>
  <si>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</si>
  <si>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</si>
  <si>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</si>
  <si>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</si>
  <si>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</si>
  <si>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</si>
  <si>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</si>
  <si>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</si>
  <si>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</si>
  <si>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</si>
  <si>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</si>
  <si>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</si>
  <si>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</si>
  <si>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</si>
  <si>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</si>
  <si>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</si>
  <si>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</si>
  <si>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</si>
  <si>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</si>
  <si>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</si>
  <si>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</si>
  <si>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</si>
  <si>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</si>
  <si>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</si>
  <si>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</si>
  <si>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</si>
  <si>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</si>
  <si>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</si>
  <si>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</si>
  <si>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</si>
  <si>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</si>
  <si>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</si>
  <si>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</si>
  <si>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</si>
  <si>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</si>
  <si>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</si>
  <si>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</si>
  <si>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</si>
  <si>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</si>
  <si>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</si>
  <si>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</si>
  <si>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</si>
  <si>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</si>
  <si>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</si>
  <si>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</si>
  <si>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</si>
  <si>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</si>
  <si>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</si>
  <si>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</si>
  <si>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</si>
  <si>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</si>
  <si>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</si>
  <si>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</si>
  <si>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</si>
  <si>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</si>
  <si>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</si>
  <si>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</si>
  <si>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</si>
  <si>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</si>
  <si>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</si>
  <si>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</si>
  <si>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</si>
  <si>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</si>
  <si>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</si>
  <si>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</si>
  <si>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</si>
  <si>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</si>
  <si>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</si>
  <si>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</si>
  <si>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</si>
  <si>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</si>
  <si>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</si>
  <si>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</si>
  <si>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</si>
  <si>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</si>
  <si>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</si>
  <si>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</si>
  <si>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</si>
  <si>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</si>
  <si>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</si>
  <si>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</si>
  <si>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</si>
  <si>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</si>
  <si>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</si>
  <si>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</si>
  <si>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</si>
  <si>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</si>
  <si>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</si>
  <si>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</si>
  <si>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</si>
  <si>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</si>
  <si>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</si>
  <si>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</si>
  <si>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</si>
  <si>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</si>
  <si>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</si>
  <si>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</si>
  <si>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</si>
  <si>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</si>
  <si>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</si>
  <si>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</si>
  <si>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</si>
  <si>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</si>
  <si>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</si>
  <si>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</si>
  <si>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</si>
  <si>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</si>
  <si>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</si>
  <si>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</si>
  <si>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</si>
  <si>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</si>
  <si>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</si>
  <si>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</si>
  <si>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</si>
  <si>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</si>
  <si>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</si>
  <si>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</si>
  <si>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</si>
  <si>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</si>
  <si>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</si>
  <si>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</si>
  <si>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</si>
  <si>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</si>
  <si>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</si>
  <si>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</si>
  <si>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</si>
  <si>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</si>
  <si>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</si>
  <si>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</si>
  <si>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</si>
  <si>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</si>
  <si>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</si>
  <si>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</si>
  <si>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</si>
  <si>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</si>
  <si>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</si>
  <si>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</si>
  <si>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</si>
  <si>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</si>
  <si>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</si>
  <si>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</si>
  <si>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</si>
  <si>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</si>
  <si>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</si>
  <si>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</si>
  <si>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</si>
  <si>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</si>
  <si>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</si>
  <si>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</si>
  <si>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</si>
  <si>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</si>
  <si>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</si>
  <si>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</si>
  <si>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</si>
  <si>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</si>
  <si>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</si>
  <si>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</si>
  <si>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</si>
  <si>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</si>
  <si>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</si>
  <si>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</si>
  <si>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</si>
  <si>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</si>
  <si>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</si>
  <si>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</si>
  <si>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</si>
  <si>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</si>
  <si>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</si>
  <si>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</si>
  <si>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</si>
  <si>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</si>
  <si>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</si>
  <si>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</si>
  <si>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</si>
  <si>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</si>
  <si>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</si>
  <si>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</si>
  <si>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</si>
  <si>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</si>
  <si>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</si>
  <si>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</si>
  <si>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</si>
  <si>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</si>
  <si>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</si>
  <si>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</si>
  <si>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</si>
  <si>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</si>
  <si>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</si>
  <si>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</si>
  <si>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</si>
  <si>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</si>
  <si>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</si>
  <si>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</si>
  <si>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</si>
  <si>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</si>
  <si>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</si>
  <si>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</si>
  <si>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</si>
  <si>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</si>
  <si>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</si>
  <si>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</si>
  <si>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</si>
  <si>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</si>
  <si>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</si>
  <si>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</si>
  <si>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</si>
  <si>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</si>
  <si>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</si>
  <si>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</si>
  <si>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</si>
  <si>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</si>
  <si>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</si>
  <si>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</si>
  <si>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</si>
  <si>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</si>
  <si>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</si>
  <si>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</si>
  <si>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</si>
  <si>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</si>
  <si>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</si>
  <si>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</si>
  <si>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</si>
  <si>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</si>
  <si>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</si>
  <si>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</si>
  <si>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</si>
  <si>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</si>
  <si>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</si>
  <si>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</si>
  <si>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</si>
  <si>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</si>
  <si>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</si>
  <si>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</si>
  <si>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</si>
  <si>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</si>
  <si>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</si>
  <si>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</si>
  <si>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</si>
  <si>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</si>
  <si>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</si>
  <si>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</si>
  <si>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</si>
  <si>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</si>
  <si>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</si>
  <si>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</si>
  <si>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</si>
  <si>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</si>
  <si>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</si>
  <si>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</si>
  <si>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</si>
  <si>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</si>
  <si>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</si>
  <si>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</si>
  <si>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</si>
  <si>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</si>
  <si>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</si>
  <si>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</si>
  <si>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</si>
  <si>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</si>
  <si>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</si>
  <si>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</si>
  <si>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</si>
  <si>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</si>
  <si>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</si>
  <si>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</si>
  <si>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</si>
  <si>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</si>
  <si>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</si>
  <si>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</si>
  <si>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</si>
  <si>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</si>
  <si>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</si>
  <si>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</si>
  <si>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</si>
  <si>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</si>
  <si>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</si>
  <si>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</si>
  <si>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</si>
  <si>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</si>
  <si>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</si>
  <si>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</si>
  <si>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</si>
  <si>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</si>
  <si>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</si>
  <si>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</si>
  <si>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</si>
  <si>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</si>
  <si>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</si>
  <si>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</si>
  <si>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</si>
  <si>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</si>
  <si>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</si>
  <si>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</si>
  <si>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</si>
  <si>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</si>
  <si>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</si>
  <si>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</si>
  <si>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</si>
  <si>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</si>
  <si>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</si>
  <si>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</si>
  <si>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</si>
  <si>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</si>
  <si>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</si>
  <si>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</si>
  <si>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</si>
  <si>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</si>
  <si>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</si>
  <si>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</si>
  <si>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</si>
  <si>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</si>
  <si>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</si>
  <si>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</si>
  <si>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</si>
  <si>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</si>
  <si>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</si>
  <si>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</si>
  <si>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</si>
  <si>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</si>
  <si>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</si>
  <si>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</si>
  <si>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</si>
  <si>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</si>
  <si>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</si>
  <si>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</si>
  <si>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</si>
  <si>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</si>
  <si>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</si>
  <si>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</si>
  <si>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</si>
  <si>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</si>
  <si>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</si>
  <si>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</si>
  <si>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</si>
  <si>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</si>
  <si>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</si>
  <si>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</si>
  <si>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</si>
  <si>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</si>
  <si>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</si>
  <si>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</si>
  <si>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</si>
  <si>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</si>
  <si>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</si>
  <si>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</si>
  <si>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</si>
  <si>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</si>
  <si>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</si>
  <si>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</si>
  <si>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</si>
  <si>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</si>
  <si>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</si>
  <si>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</si>
  <si>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</si>
  <si>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</si>
  <si>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</si>
  <si>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</si>
  <si>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</si>
  <si>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</si>
  <si>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</si>
  <si>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</si>
  <si>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</si>
  <si>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</si>
  <si>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</si>
  <si>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</si>
  <si>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</si>
  <si>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</si>
  <si>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</si>
  <si>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</si>
  <si>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</si>
  <si>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</si>
  <si>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</si>
  <si>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</si>
  <si>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</si>
  <si>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</si>
  <si>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</si>
  <si>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</si>
  <si>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</si>
  <si>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</si>
  <si>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</si>
  <si>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</si>
  <si>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</si>
  <si>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</si>
  <si>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</si>
  <si>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</si>
  <si>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</si>
  <si>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</si>
  <si>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</si>
  <si>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</si>
  <si>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</si>
  <si>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</si>
  <si>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</si>
  <si>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</si>
  <si>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</si>
  <si>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</si>
  <si>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</si>
  <si>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</si>
  <si>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</si>
  <si>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</si>
  <si>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</si>
  <si>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</si>
  <si>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</si>
  <si>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</si>
  <si>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</si>
  <si>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</si>
  <si>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</si>
  <si>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</si>
  <si>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</si>
  <si>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</si>
  <si>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</si>
  <si>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</si>
  <si>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</si>
  <si>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</si>
  <si>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</si>
  <si>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</si>
  <si>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</si>
  <si>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</si>
  <si>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</si>
  <si>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</si>
  <si>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</si>
  <si>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</si>
  <si>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</si>
  <si>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</si>
  <si>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</si>
  <si>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</si>
  <si>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</si>
  <si>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</si>
  <si>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</si>
  <si>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</si>
  <si>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</si>
  <si>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</si>
  <si>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</si>
  <si>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</si>
  <si>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</si>
  <si>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</si>
  <si>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</si>
  <si>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</si>
  <si>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</si>
  <si>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</si>
  <si>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</si>
  <si>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</si>
  <si>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</si>
  <si>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</si>
  <si>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</si>
  <si>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</si>
  <si>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</si>
  <si>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</si>
  <si>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</si>
  <si>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</si>
  <si>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</si>
  <si>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</si>
  <si>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</si>
  <si>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</si>
  <si>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</si>
  <si>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</si>
  <si>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</si>
  <si>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</si>
  <si>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</si>
  <si>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</si>
  <si>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</si>
  <si>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</si>
  <si>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</si>
  <si>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</si>
  <si>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</si>
  <si>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</si>
  <si>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</si>
  <si>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</si>
  <si>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</si>
  <si>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</si>
  <si>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</si>
  <si>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</si>
  <si>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</si>
  <si>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</si>
  <si>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</si>
  <si>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</si>
  <si>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</si>
  <si>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</si>
  <si>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</si>
  <si>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</si>
  <si>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</si>
  <si>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</si>
  <si>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</si>
  <si>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</si>
  <si>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</si>
  <si>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</si>
  <si>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</si>
  <si>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</si>
  <si>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</si>
  <si>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</si>
  <si>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</si>
  <si>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</si>
  <si>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</si>
  <si>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</si>
  <si>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</si>
  <si>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</si>
  <si>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</si>
  <si>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</si>
  <si>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</si>
  <si>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</si>
  <si>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</si>
  <si>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</si>
  <si>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</si>
  <si>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</si>
  <si>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</si>
  <si>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</si>
  <si>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</si>
  <si>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</si>
  <si>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</si>
  <si>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</si>
  <si>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</si>
  <si>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</si>
  <si>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</si>
  <si>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</si>
  <si>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</si>
  <si>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</si>
  <si>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</si>
  <si>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</si>
  <si>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</si>
  <si>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</si>
  <si>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</si>
  <si>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</si>
  <si>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</si>
  <si>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</si>
  <si>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</si>
  <si>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</si>
  <si>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</si>
  <si>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</si>
  <si>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</si>
  <si>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</si>
  <si>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</si>
  <si>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</si>
  <si>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</si>
  <si>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</si>
  <si>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</si>
  <si>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</si>
  <si>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</si>
  <si>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</si>
  <si>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</si>
  <si>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</si>
  <si>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</si>
  <si>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</si>
  <si>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</si>
  <si>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</si>
  <si>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</si>
  <si>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</si>
  <si>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</si>
  <si>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</si>
  <si>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</si>
  <si>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</si>
  <si>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</si>
  <si>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</si>
  <si>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</si>
  <si>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</si>
  <si>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</si>
  <si>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</si>
  <si>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</si>
  <si>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</si>
  <si>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</si>
  <si>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</si>
  <si>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</si>
  <si>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</si>
  <si>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</si>
  <si>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</si>
  <si>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</si>
  <si>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</si>
  <si>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</si>
  <si>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</si>
  <si>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</si>
  <si>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</si>
  <si>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</si>
  <si>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</si>
  <si>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</si>
  <si>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</si>
  <si>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</si>
  <si>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</si>
  <si>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</si>
  <si>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</si>
  <si>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</si>
  <si>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</si>
  <si>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</si>
  <si>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</si>
  <si>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</si>
  <si>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</si>
  <si>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</si>
  <si>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</si>
  <si>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</si>
  <si>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</si>
  <si>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</si>
  <si>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</si>
  <si>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</si>
  <si>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</si>
  <si>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</si>
  <si>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</si>
  <si>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</si>
  <si>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</si>
  <si>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</si>
  <si>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</si>
  <si>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</si>
  <si>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</si>
  <si>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</si>
  <si>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</si>
  <si>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</si>
  <si>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</si>
  <si>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</si>
  <si>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</si>
  <si>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</si>
  <si>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</si>
  <si>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</si>
  <si>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</si>
  <si>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</si>
  <si>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</si>
  <si>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</si>
  <si>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</si>
  <si>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</si>
  <si>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</si>
  <si>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</si>
  <si>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</si>
  <si>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</si>
  <si>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</si>
  <si>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</si>
  <si>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</si>
  <si>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</si>
  <si>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</si>
  <si>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</si>
  <si>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</si>
  <si>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</si>
  <si>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</si>
  <si>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</si>
  <si>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</si>
  <si>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</si>
  <si>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</si>
  <si>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</si>
  <si>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</si>
  <si>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</si>
  <si>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</si>
  <si>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</si>
  <si>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</si>
  <si>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</si>
  <si>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</si>
  <si>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</si>
  <si>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</si>
  <si>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</si>
  <si>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</si>
  <si>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</si>
  <si>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</si>
  <si>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</si>
  <si>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</si>
  <si>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</si>
  <si>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</si>
  <si>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</si>
  <si>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</si>
  <si>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</si>
  <si>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</si>
  <si>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</si>
  <si>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</si>
  <si>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</si>
  <si>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</si>
  <si>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</si>
  <si>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</si>
  <si>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</si>
  <si>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</si>
  <si>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</si>
  <si>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</si>
  <si>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</si>
  <si>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</si>
  <si>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</si>
  <si>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</si>
  <si>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</si>
  <si>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</si>
  <si>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</si>
  <si>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</si>
  <si>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</si>
  <si>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</si>
  <si>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</si>
  <si>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</si>
  <si>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</si>
  <si>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</si>
  <si>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</si>
  <si>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</si>
  <si>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</si>
  <si>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</si>
  <si>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</si>
  <si>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</si>
  <si>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</si>
  <si>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</si>
  <si>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</si>
  <si>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</si>
  <si>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</si>
  <si>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</si>
  <si>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</si>
  <si>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</si>
  <si>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</si>
  <si>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</si>
  <si>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</si>
  <si>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</si>
  <si>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</si>
  <si>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</si>
  <si>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</si>
  <si>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</si>
  <si>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</si>
  <si>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</si>
  <si>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</si>
  <si>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</si>
  <si>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</si>
  <si>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</si>
  <si>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</si>
  <si>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</si>
  <si>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</si>
  <si>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</si>
  <si>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</si>
  <si>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</si>
  <si>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</si>
  <si>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</si>
  <si>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</si>
  <si>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</si>
  <si>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</si>
  <si>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</si>
  <si>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</si>
  <si>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</si>
  <si>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</si>
  <si>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</si>
  <si>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</si>
  <si>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</si>
  <si>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</si>
  <si>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</si>
  <si>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</si>
  <si>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</si>
  <si>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</si>
  <si>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</si>
  <si>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</si>
  <si>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</si>
  <si>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</si>
  <si>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</si>
  <si>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</si>
  <si>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</si>
  <si>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</si>
  <si>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</si>
  <si>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</si>
  <si>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</si>
  <si>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</si>
  <si>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</si>
  <si>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</si>
  <si>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</si>
  <si>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</si>
  <si>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</si>
  <si>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</si>
  <si>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</si>
  <si>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</si>
  <si>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</si>
  <si>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</si>
  <si>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</si>
  <si>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</si>
  <si>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</si>
  <si>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</si>
  <si>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</si>
  <si>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</si>
  <si>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</si>
  <si>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</si>
  <si>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</si>
  <si>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</si>
  <si>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</si>
  <si>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</si>
  <si>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</si>
  <si>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</si>
  <si>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</si>
  <si>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</si>
  <si>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</si>
  <si>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</si>
  <si>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</si>
  <si>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</si>
  <si>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</si>
  <si>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</si>
  <si>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</si>
  <si>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</si>
  <si>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</si>
  <si>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</si>
  <si>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</si>
  <si>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</si>
  <si>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</si>
  <si>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</si>
  <si>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</si>
  <si>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</si>
  <si>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</si>
  <si>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</si>
  <si>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</si>
  <si>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</si>
  <si>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</si>
  <si>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</si>
  <si>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</si>
  <si>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</si>
  <si>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</si>
  <si>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</si>
  <si>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</si>
  <si>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</si>
  <si>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</si>
  <si>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</si>
  <si>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</si>
  <si>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</si>
  <si>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</si>
  <si>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</si>
  <si>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</si>
  <si>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</si>
  <si>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</si>
  <si>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</si>
  <si>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</si>
  <si>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</si>
  <si>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</si>
  <si>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</si>
  <si>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</si>
  <si>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</si>
  <si>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</si>
  <si>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</si>
  <si>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</si>
  <si>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</si>
  <si>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</si>
  <si>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</si>
  <si>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</si>
  <si>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</si>
  <si>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</si>
  <si>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</si>
  <si>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</si>
  <si>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</si>
  <si>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</si>
  <si>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</si>
  <si>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</si>
  <si>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</si>
  <si>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</si>
  <si>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</si>
  <si>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</si>
  <si>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</si>
  <si>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</si>
  <si>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</si>
  <si>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</si>
  <si>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</si>
  <si>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</si>
  <si>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</si>
  <si>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</si>
  <si>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</si>
  <si>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</si>
  <si>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</si>
  <si>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</si>
  <si>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</si>
  <si>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</si>
  <si>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</si>
  <si>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</si>
  <si>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</si>
  <si>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</si>
  <si>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</si>
  <si>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</si>
  <si>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</si>
  <si>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</si>
  <si>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</si>
  <si>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</si>
  <si>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</si>
  <si>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</si>
  <si>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</si>
  <si>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</si>
  <si>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</si>
  <si>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</si>
  <si>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</si>
  <si>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</si>
  <si>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</si>
  <si>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</si>
  <si>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</si>
  <si>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</si>
  <si>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</si>
  <si>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</si>
  <si>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</si>
  <si>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</si>
  <si>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</si>
  <si>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</si>
  <si>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</si>
  <si>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</si>
  <si>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</si>
  <si>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</si>
  <si>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</si>
  <si>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</si>
  <si>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</si>
  <si>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</si>
  <si>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</si>
  <si>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</si>
  <si>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</si>
  <si>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</si>
  <si>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</si>
  <si>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</si>
  <si>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</si>
  <si>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</si>
  <si>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</si>
  <si>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</si>
  <si>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</si>
  <si>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</si>
  <si>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</si>
  <si>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</si>
  <si>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</si>
  <si>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</si>
  <si>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</si>
  <si>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</si>
  <si>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</si>
  <si>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</si>
  <si>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</si>
  <si>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</si>
  <si>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</si>
  <si>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</si>
  <si>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</si>
  <si>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</si>
  <si>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</si>
  <si>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</si>
  <si>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</si>
  <si>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</si>
  <si>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</si>
  <si>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</si>
  <si>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</si>
  <si>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</si>
  <si>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</si>
  <si>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</si>
  <si>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</si>
  <si>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</si>
  <si>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</si>
  <si>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</si>
  <si>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</si>
  <si>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</si>
  <si>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</si>
  <si>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</si>
  <si>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</si>
  <si>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</si>
  <si>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</si>
  <si>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</si>
  <si>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</si>
  <si>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</si>
  <si>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</si>
  <si>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</si>
  <si>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</si>
  <si>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</si>
  <si>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</si>
  <si>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</si>
  <si>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</si>
  <si>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</si>
  <si>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</si>
  <si>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</si>
  <si>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</si>
  <si>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</si>
  <si>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</si>
  <si>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</si>
  <si>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</si>
  <si>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</si>
  <si>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</si>
  <si>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</si>
  <si>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</si>
  <si>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</si>
  <si>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</si>
  <si>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</si>
  <si>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</si>
  <si>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</si>
  <si>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</si>
  <si>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</si>
  <si>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</si>
  <si>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</si>
  <si>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</si>
  <si>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</si>
  <si>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</si>
  <si>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</si>
  <si>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</si>
  <si>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</si>
  <si>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</si>
  <si>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</si>
  <si>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</si>
  <si>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</si>
  <si>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</si>
  <si>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</si>
  <si>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</si>
  <si>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</si>
  <si>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</si>
  <si>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</si>
  <si>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</si>
  <si>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</si>
  <si>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</si>
  <si>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</si>
  <si>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</si>
  <si>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</si>
  <si>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</si>
  <si>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</si>
  <si>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</si>
  <si>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</si>
  <si>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</si>
  <si>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</si>
  <si>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</si>
  <si>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</si>
  <si>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</si>
  <si>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</si>
  <si>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</si>
  <si>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</si>
  <si>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</si>
  <si>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</si>
  <si>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</si>
  <si>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</si>
  <si>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</si>
  <si>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</si>
  <si>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</si>
  <si>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</si>
  <si>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</si>
  <si>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</si>
  <si>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</si>
  <si>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</si>
  <si>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</si>
  <si>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</si>
  <si>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</si>
  <si>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</si>
  <si>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</si>
  <si>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</si>
  <si>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</si>
  <si>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</si>
  <si>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</si>
  <si>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</si>
  <si>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</si>
  <si>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</si>
  <si>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</si>
  <si>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</si>
  <si>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</si>
  <si>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</si>
  <si>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</si>
  <si>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</si>
  <si>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</si>
  <si>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</si>
  <si>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</si>
  <si>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</si>
  <si>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</si>
  <si>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</si>
  <si>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</si>
  <si>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</si>
  <si>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</si>
  <si>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</si>
  <si>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</si>
  <si>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</si>
  <si>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</si>
  <si>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</si>
  <si>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</si>
  <si>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</si>
  <si>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</si>
  <si>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</si>
  <si>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</si>
  <si>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</si>
  <si>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</si>
  <si>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</si>
  <si>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</si>
  <si>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</si>
  <si>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</si>
  <si>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</si>
  <si>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</si>
  <si>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</si>
  <si>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</si>
  <si>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</si>
  <si>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</si>
  <si>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</si>
  <si>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</si>
  <si>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</si>
  <si>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</si>
  <si>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</si>
  <si>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</si>
  <si>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</si>
  <si>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</si>
  <si>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</si>
  <si>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</si>
  <si>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</si>
  <si>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</si>
  <si>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</si>
  <si>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</si>
  <si>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</si>
  <si>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</si>
  <si>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</si>
  <si>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</si>
  <si>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</si>
  <si>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</si>
  <si>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</si>
  <si>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</si>
  <si>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</si>
  <si>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</si>
  <si>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</si>
  <si>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</si>
  <si>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</si>
  <si>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</si>
  <si>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</si>
  <si>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</si>
  <si>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</si>
  <si>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</si>
  <si>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</si>
  <si>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</si>
  <si>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</si>
  <si>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</si>
  <si>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</si>
  <si>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</si>
  <si>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</si>
  <si>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</si>
  <si>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</si>
  <si>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</si>
  <si>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</si>
  <si>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</si>
  <si>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</si>
  <si>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</si>
  <si>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</si>
  <si>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</si>
  <si>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</si>
  <si>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</si>
  <si>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</si>
  <si>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</si>
  <si>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</si>
  <si>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</si>
  <si>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</si>
  <si>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</si>
  <si>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</si>
  <si>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</si>
  <si>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</si>
  <si>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</si>
  <si>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</si>
  <si>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</si>
  <si>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</si>
  <si>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</si>
  <si>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</si>
  <si>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</si>
  <si>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</si>
  <si>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</si>
  <si>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</si>
  <si>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</si>
  <si>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</si>
  <si>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</si>
  <si>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</si>
  <si>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</si>
  <si>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</si>
  <si>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</si>
  <si>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</si>
  <si>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</si>
  <si>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</si>
  <si>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</si>
  <si>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</si>
  <si>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</si>
  <si>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</si>
  <si>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</si>
  <si>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</si>
  <si>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</si>
  <si>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</si>
  <si>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</si>
  <si>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</si>
  <si>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</si>
  <si>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</si>
  <si>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</si>
  <si>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</si>
  <si>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</si>
  <si>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</si>
  <si>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</si>
  <si>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</si>
  <si>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</si>
  <si>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</si>
  <si>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</si>
  <si>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</si>
  <si>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</si>
  <si>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</si>
  <si>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</si>
  <si>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</si>
  <si>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</si>
  <si>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</si>
  <si>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</si>
  <si>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</si>
  <si>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</si>
  <si>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</si>
  <si>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</si>
  <si>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</si>
  <si>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</si>
  <si>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</si>
  <si>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</si>
  <si>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</si>
  <si>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</si>
  <si>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</si>
  <si>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</si>
  <si>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</si>
  <si>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</si>
  <si>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</si>
  <si>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</si>
  <si>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</si>
  <si>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</si>
  <si>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</si>
  <si>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</si>
  <si>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</si>
  <si>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</si>
  <si>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</si>
  <si>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</si>
  <si>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</si>
  <si>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</si>
  <si>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</si>
  <si>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</si>
  <si>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</si>
  <si>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</si>
  <si>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</si>
  <si>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</si>
  <si>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</si>
  <si>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</si>
  <si>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</si>
  <si>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</si>
  <si>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</si>
  <si>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</si>
  <si>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</si>
  <si>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</si>
  <si>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</si>
  <si>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</si>
  <si>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</si>
  <si>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</si>
  <si>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</si>
  <si>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</si>
  <si>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</si>
  <si>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</si>
  <si>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</si>
  <si>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</si>
  <si>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</si>
  <si>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</si>
  <si>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</si>
  <si>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</si>
  <si>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</si>
  <si>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</si>
  <si>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</si>
  <si>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</si>
  <si>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</si>
  <si>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</si>
  <si>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</si>
  <si>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</si>
  <si>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</si>
  <si>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</si>
  <si>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</si>
  <si>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</si>
  <si>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</si>
  <si>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</si>
  <si>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</si>
  <si>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</si>
  <si>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</si>
  <si>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</si>
  <si>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</si>
  <si>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</si>
  <si>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</si>
  <si>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</si>
  <si>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</si>
  <si>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</si>
  <si>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</si>
  <si>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</si>
  <si>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</si>
  <si>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</si>
  <si>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</si>
  <si>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</si>
  <si>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</si>
  <si>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</si>
  <si>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</si>
  <si>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</si>
  <si>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</si>
  <si>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</si>
  <si>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</si>
  <si>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</si>
  <si>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</si>
  <si>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</si>
  <si>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</si>
  <si>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</si>
  <si>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</si>
  <si>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</si>
  <si>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</si>
  <si>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</si>
  <si>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</si>
  <si>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</si>
  <si>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</si>
  <si>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</si>
  <si>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</si>
  <si>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</si>
  <si>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</si>
  <si>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</si>
  <si>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</si>
  <si>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</si>
  <si>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</si>
  <si>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</si>
  <si>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</si>
  <si>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</si>
  <si>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</si>
  <si>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</si>
  <si>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</si>
  <si>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</si>
  <si>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</si>
  <si>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</si>
  <si>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</si>
  <si>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</si>
  <si>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</si>
  <si>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</si>
  <si>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</si>
  <si>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</si>
  <si>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</si>
  <si>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</si>
  <si>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</si>
  <si>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</si>
  <si>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</si>
  <si>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</si>
  <si>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</si>
  <si>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</si>
  <si>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</si>
  <si>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</si>
  <si>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</si>
  <si>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</si>
  <si>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</si>
  <si>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</si>
  <si>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</si>
  <si>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</si>
  <si>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</si>
  <si>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</si>
  <si>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</si>
  <si>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</si>
  <si>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</si>
  <si>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</si>
  <si>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</si>
  <si>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</si>
  <si>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</si>
  <si>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</si>
  <si>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</si>
  <si>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</si>
  <si>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</si>
  <si>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</si>
  <si>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</si>
  <si>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</si>
  <si>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</si>
  <si>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</si>
  <si>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</si>
  <si>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</si>
  <si>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</si>
  <si>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</si>
  <si>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</si>
  <si>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</si>
  <si>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</si>
  <si>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</si>
  <si>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</si>
  <si>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</si>
  <si>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</si>
  <si>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</si>
  <si>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</si>
  <si>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</si>
  <si>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</si>
  <si>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</si>
  <si>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</si>
  <si>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</si>
  <si>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</si>
  <si>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</si>
  <si>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</si>
  <si>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</si>
  <si>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</si>
  <si>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</si>
  <si>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</si>
  <si>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</si>
  <si>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</si>
  <si>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</si>
  <si>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</si>
  <si>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</si>
  <si>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</si>
  <si>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</si>
  <si>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</si>
  <si>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</si>
  <si>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</si>
  <si>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</si>
  <si>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</si>
  <si>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</si>
  <si>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</si>
  <si>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</si>
  <si>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</si>
  <si>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</si>
  <si>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</si>
  <si>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</si>
  <si>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</si>
  <si>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</si>
  <si>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</si>
  <si>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</si>
  <si>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</si>
  <si>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</si>
  <si>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</si>
  <si>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</si>
  <si>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</si>
  <si>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</si>
  <si>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</si>
  <si>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</si>
  <si>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</si>
  <si>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</si>
  <si>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</si>
  <si>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</si>
  <si>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</si>
  <si>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</si>
  <si>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</si>
  <si>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</si>
  <si>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</si>
  <si>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</si>
  <si>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</si>
  <si>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</si>
  <si>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</si>
  <si>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</si>
  <si>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</si>
  <si>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</si>
  <si>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</si>
  <si>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</si>
  <si>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</si>
  <si>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</si>
  <si>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</si>
  <si>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</si>
  <si>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</si>
  <si>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</si>
  <si>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</si>
  <si>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</si>
  <si>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</si>
  <si>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</si>
  <si>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</si>
  <si>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</si>
  <si>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</si>
  <si>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</si>
  <si>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</si>
  <si>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</si>
  <si>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</si>
  <si>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</si>
  <si>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</si>
  <si>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</si>
  <si>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</si>
  <si>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</si>
  <si>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</si>
  <si>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</si>
  <si>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</si>
  <si>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</si>
  <si>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</si>
  <si>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</si>
  <si>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</si>
  <si>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</si>
  <si>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</si>
  <si>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</si>
  <si>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</si>
  <si>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</si>
  <si>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</si>
  <si>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</si>
  <si>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</si>
  <si>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</si>
  <si>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</si>
  <si>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</si>
  <si>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</si>
  <si>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</si>
  <si>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</si>
  <si>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</si>
  <si>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</si>
  <si>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</si>
  <si>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</si>
  <si>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</si>
  <si>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</si>
  <si>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</si>
  <si>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</si>
  <si>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</si>
  <si>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</si>
  <si>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</si>
  <si>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</si>
  <si>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</si>
  <si>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</si>
  <si>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</si>
  <si>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</si>
  <si>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</si>
  <si>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</si>
  <si>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</si>
  <si>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</si>
  <si>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</si>
  <si>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</si>
  <si>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</si>
  <si>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</si>
  <si>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</si>
  <si>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</si>
  <si>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</si>
  <si>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</si>
  <si>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</si>
  <si>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</si>
  <si>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</si>
  <si>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</si>
  <si>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</si>
  <si>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</si>
  <si>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</si>
  <si>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</si>
  <si>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</si>
  <si>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</si>
  <si>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</si>
  <si>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</si>
  <si>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</si>
  <si>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</si>
  <si>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</si>
  <si>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</si>
  <si>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</si>
  <si>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</si>
  <si>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</si>
  <si>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</si>
  <si>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</si>
  <si>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</si>
  <si>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</si>
  <si>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</si>
  <si>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</si>
  <si>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</si>
  <si>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</si>
  <si>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</si>
  <si>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</si>
  <si>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</si>
  <si>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</si>
  <si>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</si>
  <si>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</si>
  <si>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</si>
  <si>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</si>
  <si>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</si>
  <si>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</si>
  <si>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</si>
  <si>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</si>
  <si>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</si>
  <si>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</si>
  <si>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</si>
  <si>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</si>
  <si>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</si>
  <si>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</si>
  <si>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</si>
  <si>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</si>
  <si>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</si>
  <si>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</si>
  <si>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</si>
  <si>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</si>
  <si>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</si>
  <si>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</si>
  <si>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</si>
  <si>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</si>
  <si>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</si>
  <si>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</si>
  <si>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</si>
  <si>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</si>
  <si>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</si>
  <si>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</si>
  <si>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</si>
  <si>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</si>
  <si>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</si>
  <si>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</si>
  <si>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</si>
  <si>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</si>
  <si>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</si>
  <si>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</si>
  <si>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</si>
  <si>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</si>
  <si>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</si>
  <si>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</si>
  <si>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</si>
  <si>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</si>
  <si>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</si>
  <si>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</si>
  <si>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</si>
  <si>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</si>
  <si>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</si>
  <si>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</si>
  <si>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</si>
  <si>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</si>
  <si>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</si>
  <si>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</si>
  <si>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</si>
  <si>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</si>
  <si>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</si>
  <si>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</si>
  <si>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</si>
  <si>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</si>
  <si>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</si>
  <si>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</si>
  <si>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</si>
  <si>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</si>
  <si>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</si>
  <si>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</si>
  <si>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</si>
  <si>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</si>
  <si>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</si>
  <si>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</si>
  <si>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</si>
  <si>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</si>
  <si>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</si>
  <si>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</si>
  <si>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</si>
  <si>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</si>
  <si>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</si>
  <si>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</si>
  <si>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</si>
  <si>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</si>
  <si>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</si>
  <si>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</si>
  <si>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</si>
  <si>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</si>
  <si>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</si>
  <si>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</si>
  <si>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</si>
  <si>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</si>
  <si>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</si>
  <si>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</si>
  <si>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</si>
  <si>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</si>
  <si>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</si>
  <si>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</si>
  <si>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</si>
  <si>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</si>
  <si>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</si>
  <si>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</si>
  <si>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</si>
  <si>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</si>
  <si>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</si>
  <si>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</si>
  <si>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</si>
  <si>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</si>
  <si>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</si>
  <si>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</si>
  <si>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</si>
  <si>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</si>
  <si>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</si>
  <si>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</si>
  <si>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</si>
  <si>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</si>
  <si>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</si>
  <si>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</si>
  <si>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</si>
  <si>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</si>
  <si>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</si>
  <si>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</si>
  <si>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</si>
  <si>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</si>
  <si>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</si>
  <si>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</si>
  <si>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</si>
  <si>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</si>
  <si>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</si>
  <si>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</si>
  <si>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</si>
  <si>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</si>
  <si>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</si>
  <si>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</si>
  <si>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</si>
  <si>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</si>
  <si>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</si>
  <si>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</si>
  <si>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</si>
  <si>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</si>
  <si>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</si>
  <si>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</si>
  <si>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</si>
  <si>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</si>
  <si>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</si>
  <si>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</si>
  <si>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</si>
  <si>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</si>
  <si>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</si>
  <si>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</si>
  <si>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</si>
  <si>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</si>
  <si>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</si>
  <si>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</si>
  <si>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</si>
  <si>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</si>
  <si>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</si>
  <si>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</si>
  <si>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</si>
  <si>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</si>
  <si>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</si>
  <si>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</si>
  <si>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</si>
  <si>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</si>
  <si>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</si>
  <si>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</si>
  <si>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</si>
  <si>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</si>
  <si>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</si>
  <si>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</si>
  <si>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</si>
  <si>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</si>
  <si>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</si>
  <si>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</si>
  <si>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</si>
  <si>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</si>
  <si>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</si>
  <si>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</si>
  <si>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</si>
  <si>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</si>
  <si>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</si>
  <si>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</si>
  <si>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</si>
  <si>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</si>
  <si>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</si>
  <si>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</si>
  <si>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</si>
  <si>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</si>
  <si>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</si>
  <si>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</si>
  <si>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</si>
  <si>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</si>
  <si>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</si>
  <si>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</si>
  <si>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</si>
  <si>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</si>
  <si>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</si>
  <si>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</si>
  <si>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</si>
  <si>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</si>
  <si>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</si>
  <si>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</si>
  <si>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</si>
  <si>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</si>
  <si>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</si>
  <si>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</si>
  <si>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</si>
  <si>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</si>
  <si>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</si>
  <si>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</si>
  <si>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</si>
  <si>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</si>
  <si>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</si>
  <si>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</si>
  <si>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</si>
  <si>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</si>
  <si>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</si>
  <si>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</si>
  <si>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</si>
  <si>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</si>
  <si>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</si>
  <si>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</si>
  <si>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</si>
  <si>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</si>
  <si>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</si>
  <si>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</si>
  <si>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</si>
  <si>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</si>
  <si>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</si>
  <si>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</si>
  <si>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</si>
  <si>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</si>
  <si>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</si>
  <si>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</si>
  <si>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</si>
  <si>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</si>
  <si>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</si>
  <si>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</si>
  <si>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</si>
  <si>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</si>
  <si>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</si>
  <si>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</si>
  <si>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</si>
  <si>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</si>
  <si>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</si>
  <si>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</si>
  <si>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</si>
  <si>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</si>
  <si>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</si>
  <si>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</si>
  <si>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</si>
  <si>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</si>
  <si>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</si>
  <si>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</si>
  <si>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</si>
  <si>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</si>
  <si>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</si>
  <si>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</si>
  <si>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</si>
  <si>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</si>
  <si>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</si>
  <si>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</si>
  <si>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</si>
  <si>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</si>
  <si>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</si>
  <si>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</si>
  <si>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</si>
  <si>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</si>
  <si>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</si>
  <si>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</si>
  <si>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</si>
  <si>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</si>
  <si>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</si>
  <si>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</si>
  <si>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</si>
  <si>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</si>
  <si>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</si>
  <si>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</si>
  <si>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</si>
  <si>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</si>
  <si>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</si>
  <si>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</si>
  <si>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</si>
  <si>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</si>
  <si>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</si>
  <si>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</si>
  <si>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</si>
  <si>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</si>
  <si>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</si>
  <si>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</si>
  <si>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</si>
  <si>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</si>
  <si>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</si>
  <si>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</si>
  <si>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</si>
  <si>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</si>
  <si>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</si>
  <si>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</si>
  <si>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</si>
  <si>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</si>
  <si>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</si>
  <si>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</si>
  <si>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</si>
  <si>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</si>
  <si>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</si>
  <si>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</si>
  <si>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</si>
  <si>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</si>
  <si>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</si>
  <si>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</si>
  <si>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</si>
  <si>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</si>
  <si>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</si>
  <si>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</si>
  <si>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</si>
  <si>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</si>
  <si>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</si>
  <si>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</si>
  <si>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</si>
  <si>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</si>
  <si>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</si>
  <si>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</si>
  <si>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</si>
  <si>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</si>
  <si>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</si>
  <si>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</si>
  <si>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</si>
  <si>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</si>
  <si>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</si>
  <si>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</si>
  <si>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</si>
  <si>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</si>
  <si>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</si>
  <si>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</si>
  <si>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</si>
  <si>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</si>
  <si>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</si>
  <si>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</si>
  <si>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</si>
  <si>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</si>
  <si>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</si>
  <si>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</si>
  <si>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</si>
  <si>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</si>
  <si>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</si>
  <si>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</si>
  <si>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</si>
  <si>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</si>
  <si>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</si>
  <si>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</si>
  <si>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</si>
  <si>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</si>
  <si>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</si>
  <si>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</si>
  <si>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</si>
  <si>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</si>
  <si>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</si>
  <si>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</si>
  <si>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</si>
  <si>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</si>
  <si>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</si>
  <si>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</si>
  <si>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</si>
  <si>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</si>
  <si>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</si>
  <si>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</si>
  <si>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</si>
  <si>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</si>
  <si>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</si>
  <si>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</si>
  <si>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</si>
  <si>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</si>
  <si>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</si>
  <si>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</si>
  <si>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</si>
  <si>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</si>
  <si>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</si>
  <si>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</si>
  <si>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</si>
  <si>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</si>
  <si>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</si>
  <si>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</si>
  <si>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</si>
  <si>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</si>
  <si>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</si>
  <si>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</si>
  <si>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</si>
  <si>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</si>
  <si>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</si>
  <si>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</si>
  <si>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</si>
  <si>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</si>
  <si>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</si>
  <si>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</si>
  <si>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</si>
  <si>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</si>
  <si>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</si>
  <si>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</si>
  <si>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</si>
  <si>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</si>
  <si>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</si>
  <si>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</si>
  <si>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</si>
  <si>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</si>
  <si>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</si>
  <si>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</si>
  <si>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</si>
  <si>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</si>
  <si>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</si>
  <si>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</si>
  <si>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</si>
  <si>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</si>
  <si>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</si>
  <si>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</si>
  <si>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</si>
  <si>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</si>
  <si>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</si>
  <si>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</si>
  <si>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</si>
  <si>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</si>
  <si>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</si>
  <si>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</si>
  <si>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</si>
  <si>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</si>
  <si>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</si>
  <si>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</si>
  <si>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</si>
  <si>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</si>
  <si>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</si>
  <si>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</si>
  <si>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</si>
  <si>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</si>
  <si>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</si>
  <si>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</si>
  <si>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</si>
  <si>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</si>
  <si>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</si>
  <si>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</si>
  <si>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</si>
  <si>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</si>
  <si>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</si>
  <si>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</si>
  <si>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</si>
  <si>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</si>
  <si>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</si>
  <si>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</si>
  <si>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</si>
  <si>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</si>
  <si>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</si>
  <si>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</si>
  <si>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</si>
  <si>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</si>
  <si>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</si>
  <si>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</si>
  <si>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</si>
  <si>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</si>
  <si>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</si>
  <si>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</si>
  <si>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</si>
  <si>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</si>
  <si>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</si>
  <si>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</si>
  <si>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</si>
  <si>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</si>
  <si>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</si>
  <si>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</si>
  <si>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</si>
  <si>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</si>
  <si>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</si>
  <si>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</si>
  <si>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</si>
  <si>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</si>
  <si>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</si>
  <si>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</si>
  <si>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</si>
  <si>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</si>
  <si>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</si>
  <si>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</si>
  <si>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</si>
  <si>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</si>
  <si>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</si>
  <si>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</si>
  <si>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</si>
  <si>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</si>
  <si>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</si>
  <si>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</si>
  <si>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</si>
  <si>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</si>
  <si>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</si>
  <si>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</si>
  <si>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</si>
  <si>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</si>
  <si>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</si>
  <si>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</si>
  <si>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</si>
  <si>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</si>
  <si>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</si>
  <si>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</si>
  <si>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</si>
  <si>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</si>
  <si>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</si>
  <si>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</si>
  <si>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</si>
  <si>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</si>
  <si>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</si>
  <si>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</si>
  <si>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</si>
  <si>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</si>
  <si>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</si>
  <si>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</si>
  <si>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</si>
  <si>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</si>
  <si>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</si>
  <si>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</si>
  <si>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</si>
  <si>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</si>
  <si>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</si>
  <si>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</si>
  <si>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</si>
  <si>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</si>
  <si>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</si>
  <si>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</si>
  <si>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</si>
  <si>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</si>
  <si>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</si>
  <si>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</si>
  <si>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</si>
  <si>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</si>
  <si>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</si>
  <si>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</si>
  <si>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</si>
  <si>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</si>
  <si>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</si>
  <si>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</si>
  <si>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</si>
  <si>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</si>
  <si>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</si>
  <si>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</si>
  <si>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</si>
  <si>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</si>
  <si>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</si>
  <si>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</si>
  <si>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</si>
  <si>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</si>
  <si>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</si>
  <si>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</si>
  <si>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</si>
  <si>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</si>
  <si>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</si>
  <si>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</si>
  <si>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</si>
  <si>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</si>
  <si>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</si>
  <si>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</si>
  <si>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</si>
  <si>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</si>
  <si>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</si>
  <si>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</si>
  <si>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</si>
  <si>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</si>
  <si>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</si>
  <si>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</si>
  <si>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</si>
  <si>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</si>
  <si>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</si>
  <si>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</si>
  <si>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</si>
  <si>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</si>
  <si>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</si>
  <si>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</si>
  <si>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</si>
  <si>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</si>
  <si>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</si>
  <si>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</si>
  <si>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</si>
  <si>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</si>
  <si>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</si>
  <si>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</si>
  <si>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</si>
  <si>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</si>
  <si>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</si>
  <si>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</si>
  <si>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</si>
  <si>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</si>
  <si>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</si>
  <si>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</si>
  <si>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</si>
  <si>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</si>
  <si>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</si>
  <si>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</si>
  <si>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</si>
  <si>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</si>
  <si>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</si>
  <si>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</si>
  <si>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</si>
  <si>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</si>
  <si>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</si>
  <si>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</si>
  <si>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</si>
  <si>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</si>
  <si>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</si>
  <si>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</si>
  <si>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</si>
  <si>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</si>
  <si>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</si>
  <si>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</si>
  <si>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</si>
  <si>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</si>
  <si>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</si>
  <si>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</si>
  <si>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</si>
  <si>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</si>
  <si>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</si>
  <si>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</si>
  <si>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</si>
  <si>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</si>
  <si>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</si>
  <si>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</si>
  <si>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</si>
  <si>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</si>
  <si>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</si>
  <si>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</si>
  <si>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</si>
  <si>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</si>
  <si>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</si>
  <si>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</si>
  <si>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</si>
  <si>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</si>
  <si>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</si>
  <si>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</si>
  <si>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</si>
  <si>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</si>
  <si>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</si>
  <si>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</si>
  <si>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</si>
  <si>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</si>
  <si>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</si>
  <si>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</si>
  <si>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</si>
  <si>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</si>
  <si>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</si>
  <si>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</si>
  <si>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</si>
  <si>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</si>
  <si>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</si>
  <si>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</si>
  <si>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</si>
  <si>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</si>
  <si>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</si>
  <si>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</si>
  <si>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</si>
  <si>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</si>
  <si>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</si>
  <si>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</si>
  <si>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</si>
  <si>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</si>
  <si>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</si>
  <si>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</si>
  <si>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</si>
  <si>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</si>
  <si>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</si>
  <si>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</si>
  <si>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</si>
  <si>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</si>
  <si>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</si>
  <si>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</si>
  <si>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</si>
  <si>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</si>
  <si>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</si>
  <si>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</si>
  <si>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</si>
  <si>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</si>
  <si>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</si>
  <si>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</si>
  <si>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</si>
  <si>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</si>
  <si>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</si>
  <si>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</si>
  <si>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</si>
  <si>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</si>
  <si>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</si>
  <si>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</si>
  <si>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</si>
  <si>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</si>
  <si>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</si>
  <si>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</si>
  <si>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</si>
  <si>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</si>
  <si>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</si>
  <si>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</si>
  <si>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</si>
  <si>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</si>
  <si>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</si>
  <si>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</si>
  <si>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</si>
  <si>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</si>
  <si>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</si>
  <si>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</si>
  <si>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</si>
  <si>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</si>
  <si>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</si>
  <si>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</si>
  <si>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</si>
  <si>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</si>
  <si>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</si>
  <si>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</si>
  <si>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</si>
  <si>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</si>
  <si>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</si>
  <si>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</si>
  <si>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</si>
  <si>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</si>
  <si>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</si>
  <si>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</si>
  <si>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</si>
  <si>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</si>
  <si>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</si>
  <si>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</si>
  <si>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</si>
  <si>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</si>
  <si>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</si>
  <si>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</si>
  <si>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</si>
  <si>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</si>
  <si>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</si>
  <si>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</si>
  <si>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</si>
  <si>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</si>
  <si>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</si>
  <si>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</si>
  <si>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</si>
  <si>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</si>
  <si>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</si>
  <si>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</si>
  <si>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</si>
  <si>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</si>
  <si>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</si>
  <si>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</si>
  <si>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</si>
  <si>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</si>
  <si>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</si>
  <si>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</si>
  <si>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</si>
  <si>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</si>
  <si>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</si>
  <si>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</si>
  <si>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</si>
  <si>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</si>
  <si>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</si>
  <si>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</si>
  <si>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</si>
  <si>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</si>
  <si>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</si>
  <si>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</si>
  <si>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</si>
  <si>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</si>
  <si>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</si>
  <si>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</si>
  <si>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</si>
  <si>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</si>
  <si>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</si>
  <si>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</si>
  <si>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</si>
  <si>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</si>
  <si>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</si>
  <si>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</si>
  <si>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</si>
  <si>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</si>
  <si>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</si>
  <si>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</si>
  <si>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</si>
  <si>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</si>
  <si>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</si>
  <si>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</si>
  <si>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</si>
  <si>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</si>
  <si>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</si>
  <si>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</si>
  <si>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</si>
  <si>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</si>
  <si>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</si>
  <si>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</si>
  <si>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</si>
  <si>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</si>
  <si>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</si>
  <si>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</si>
  <si>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</si>
  <si>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</si>
  <si>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</si>
  <si>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</si>
  <si>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</si>
  <si>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</si>
  <si>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</si>
  <si>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</si>
  <si>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</si>
  <si>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</si>
  <si>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</si>
  <si>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</si>
  <si>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</si>
  <si>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</si>
  <si>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</si>
  <si>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</si>
  <si>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</si>
  <si>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</si>
  <si>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</si>
  <si>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</si>
  <si>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</si>
  <si>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</si>
  <si>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</si>
  <si>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</si>
  <si>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</si>
  <si>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</si>
  <si>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</si>
  <si>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</si>
  <si>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</si>
  <si>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</si>
  <si>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</si>
  <si>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</si>
  <si>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</si>
  <si>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</si>
  <si>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</si>
  <si>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</si>
  <si>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</si>
  <si>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</si>
  <si>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</si>
  <si>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</si>
  <si>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</si>
  <si>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</si>
  <si>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</si>
  <si>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</si>
  <si>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</si>
  <si>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</si>
  <si>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</si>
  <si>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</si>
  <si>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</si>
  <si>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</si>
  <si>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</si>
  <si>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</si>
  <si>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</si>
  <si>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</si>
  <si>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</si>
  <si>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</si>
  <si>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</si>
  <si>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</si>
  <si>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</si>
  <si>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</si>
  <si>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</si>
  <si>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</si>
  <si>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</si>
  <si>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</si>
  <si>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</si>
  <si>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</si>
  <si>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</si>
  <si>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</si>
  <si>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</si>
  <si>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</si>
  <si>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</si>
  <si>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</si>
  <si>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</si>
  <si>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</si>
  <si>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</si>
  <si>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</si>
  <si>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</si>
  <si>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</si>
  <si>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</si>
  <si>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</si>
  <si>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</si>
  <si>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</si>
  <si>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</si>
  <si>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</si>
  <si>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</si>
  <si>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</si>
  <si>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</si>
  <si>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</si>
  <si>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</si>
  <si>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</si>
  <si>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</si>
  <si>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</si>
  <si>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</si>
  <si>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</si>
  <si>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</si>
  <si>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</si>
  <si>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</si>
  <si>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</si>
  <si>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</si>
  <si>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</si>
  <si>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</si>
  <si>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</si>
  <si>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</si>
  <si>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</si>
  <si>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</si>
  <si>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</si>
  <si>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</si>
  <si>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</si>
  <si>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</si>
  <si>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</si>
  <si>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</si>
  <si>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</si>
  <si>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</si>
  <si>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</si>
  <si>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</si>
  <si>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</si>
  <si>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</si>
  <si>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</si>
  <si>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</si>
  <si>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</si>
  <si>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</si>
  <si>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</si>
  <si>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</si>
  <si>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</si>
  <si>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</si>
  <si>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</si>
  <si>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</si>
  <si>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</si>
  <si>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</si>
  <si>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</si>
  <si>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</si>
  <si>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</si>
  <si>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</si>
  <si>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</si>
  <si>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</si>
  <si>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</si>
  <si>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</si>
  <si>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</si>
  <si>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</si>
  <si>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</si>
  <si>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</si>
  <si>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</si>
  <si>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</si>
  <si>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</si>
  <si>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</si>
  <si>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</si>
  <si>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</si>
  <si>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</si>
  <si>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</si>
  <si>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</si>
  <si>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</si>
  <si>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</si>
  <si>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</si>
  <si>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</si>
  <si>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</si>
  <si>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</si>
  <si>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</si>
  <si>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</si>
  <si>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</si>
  <si>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</si>
  <si>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</si>
  <si>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</si>
  <si>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</si>
  <si>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</si>
  <si>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</si>
  <si>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</si>
  <si>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</si>
  <si>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</si>
  <si>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</si>
  <si>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</si>
  <si>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</si>
  <si>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</si>
  <si>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</si>
  <si>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</si>
  <si>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</si>
  <si>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</si>
  <si>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</si>
  <si>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</si>
  <si>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</si>
  <si>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</si>
  <si>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</si>
  <si>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</si>
  <si>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</si>
  <si>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</si>
  <si>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</si>
  <si>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</si>
  <si>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</si>
  <si>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</si>
  <si>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</si>
  <si>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</si>
  <si>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</si>
  <si>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</si>
  <si>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</si>
  <si>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</si>
  <si>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</si>
  <si>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</si>
  <si>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</si>
  <si>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</si>
  <si>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</si>
  <si>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</si>
  <si>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</si>
  <si>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</si>
  <si>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</si>
  <si>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</si>
  <si>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</si>
  <si>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</si>
  <si>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</si>
  <si>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</si>
  <si>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</si>
  <si>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</si>
  <si>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</si>
  <si>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</si>
  <si>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</si>
  <si>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</si>
  <si>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</si>
  <si>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</si>
  <si>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</si>
  <si>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</si>
  <si>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</si>
  <si>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</si>
  <si>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</si>
  <si>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</si>
  <si>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</si>
  <si>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</si>
  <si>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</si>
  <si>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</si>
  <si>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</si>
  <si>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</si>
  <si>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</si>
  <si>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</si>
  <si>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</si>
  <si>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</si>
  <si>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</si>
  <si>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</si>
  <si>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</si>
  <si>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</si>
  <si>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</si>
  <si>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</si>
  <si>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</si>
  <si>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</si>
  <si>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</si>
  <si>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</si>
  <si>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</si>
  <si>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</si>
  <si>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</si>
  <si>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</si>
  <si>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</si>
  <si>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</si>
  <si>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</si>
  <si>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</si>
  <si>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</si>
  <si>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</si>
  <si>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</si>
  <si>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</si>
  <si>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</si>
  <si>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</si>
  <si>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</si>
  <si>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</si>
  <si>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</si>
  <si>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</si>
  <si>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</si>
  <si>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</si>
  <si>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</si>
  <si>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</si>
  <si>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</si>
  <si>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</si>
  <si>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</si>
  <si>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</si>
  <si>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</si>
  <si>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</si>
  <si>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</si>
  <si>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</si>
  <si>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</si>
  <si>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</si>
  <si>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</si>
  <si>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</si>
  <si>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</si>
  <si>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</si>
  <si>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</si>
  <si>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</si>
  <si>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</si>
  <si>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</si>
  <si>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</si>
  <si>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</si>
  <si>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</si>
  <si>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</si>
  <si>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</si>
  <si>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</si>
  <si>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</si>
  <si>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</si>
  <si>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</si>
  <si>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</si>
  <si>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</si>
  <si>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</si>
  <si>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</si>
  <si>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</si>
  <si>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</si>
  <si>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</si>
  <si>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</si>
  <si>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</si>
  <si>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</si>
  <si>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</si>
  <si>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</si>
  <si>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</si>
  <si>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</si>
  <si>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</si>
  <si>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</si>
  <si>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</si>
  <si>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</si>
  <si>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</si>
  <si>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</si>
  <si>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</si>
  <si>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</si>
  <si>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</si>
  <si>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</si>
  <si>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</si>
  <si>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</si>
  <si>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</si>
  <si>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</si>
  <si>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</si>
  <si>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</si>
  <si>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</si>
  <si>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</si>
  <si>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</si>
  <si>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</si>
  <si>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</si>
  <si>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</si>
  <si>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</si>
  <si>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</si>
  <si>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</si>
  <si>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</si>
  <si>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</si>
  <si>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</si>
  <si>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</si>
  <si>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</si>
  <si>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</si>
  <si>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</si>
  <si>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</si>
  <si>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</si>
  <si>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</si>
  <si>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</si>
  <si>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</si>
  <si>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</si>
  <si>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</si>
  <si>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</si>
  <si>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</si>
  <si>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</si>
  <si>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</si>
  <si>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</si>
  <si>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</si>
  <si>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</si>
  <si>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</si>
  <si>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</si>
  <si>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</si>
  <si>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</si>
  <si>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</si>
  <si>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</si>
  <si>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</si>
  <si>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</si>
  <si>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</si>
  <si>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</si>
  <si>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</si>
  <si>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</si>
  <si>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</si>
  <si>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</si>
  <si>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</si>
  <si>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</si>
  <si>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</si>
  <si>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</si>
  <si>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</si>
  <si>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</si>
  <si>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</si>
  <si>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</si>
  <si>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</si>
  <si>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</si>
  <si>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</si>
  <si>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</si>
  <si>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</si>
  <si>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</si>
  <si>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</si>
  <si>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</si>
  <si>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</si>
  <si>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</si>
  <si>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</si>
  <si>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</si>
  <si>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</si>
  <si>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</si>
  <si>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</si>
  <si>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</si>
  <si>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</si>
  <si>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</si>
  <si>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</si>
  <si>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</si>
  <si>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</si>
  <si>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</si>
  <si>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</si>
  <si>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</si>
  <si>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</si>
  <si>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</si>
  <si>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</si>
  <si>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</si>
  <si>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</si>
  <si>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</si>
  <si>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</si>
  <si>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</si>
  <si>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</si>
  <si>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</si>
  <si>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</si>
  <si>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</si>
  <si>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</si>
  <si>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</si>
  <si>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</si>
  <si>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</si>
  <si>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</si>
  <si>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</si>
  <si>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</si>
  <si>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</si>
  <si>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</si>
  <si>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</si>
  <si>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</si>
  <si>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</si>
  <si>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</si>
  <si>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</si>
  <si>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</si>
  <si>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</si>
  <si>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</si>
  <si>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</si>
  <si>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</si>
  <si>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</si>
  <si>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</si>
  <si>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</si>
  <si>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</si>
  <si>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</si>
  <si>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</si>
  <si>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</si>
  <si>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</si>
  <si>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</si>
  <si>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</si>
  <si>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</si>
  <si>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</si>
  <si>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</si>
  <si>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</si>
  <si>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</si>
  <si>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</si>
  <si>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</si>
  <si>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</si>
  <si>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</si>
  <si>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</si>
  <si>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</si>
  <si>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</si>
  <si>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</si>
  <si>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</si>
  <si>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</si>
  <si>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</si>
  <si>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</si>
  <si>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</si>
  <si>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</si>
  <si>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</si>
  <si>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</si>
  <si>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</si>
  <si>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</si>
  <si>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</si>
  <si>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</si>
  <si>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</si>
  <si>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</si>
  <si>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</si>
  <si>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</si>
  <si>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</si>
  <si>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</si>
  <si>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</si>
  <si>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</si>
  <si>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</si>
  <si>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</si>
  <si>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</si>
  <si>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</si>
  <si>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</si>
  <si>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</si>
  <si>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</si>
  <si>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</si>
  <si>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</si>
  <si>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</si>
  <si>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</si>
  <si>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</si>
  <si>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</si>
  <si>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</si>
  <si>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</si>
  <si>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</si>
  <si>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</si>
  <si>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</si>
  <si>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</si>
  <si>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</si>
  <si>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</si>
  <si>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</si>
  <si>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</si>
  <si>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</si>
  <si>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</si>
  <si>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</si>
  <si>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</si>
  <si>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</si>
  <si>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</si>
  <si>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</si>
  <si>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</si>
  <si>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</si>
  <si>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</si>
  <si>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</si>
  <si>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</si>
  <si>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</si>
  <si>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</si>
  <si>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</si>
  <si>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</si>
  <si>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</si>
  <si>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</si>
  <si>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</si>
  <si>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</si>
  <si>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</si>
  <si>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</si>
  <si>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</si>
  <si>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</si>
  <si>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</si>
  <si>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</si>
  <si>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</si>
  <si>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</si>
  <si>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</si>
  <si>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</si>
  <si>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</si>
  <si>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</si>
  <si>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</si>
  <si>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</si>
  <si>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</si>
  <si>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</si>
  <si>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</si>
  <si>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</si>
  <si>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</si>
  <si>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</si>
  <si>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</si>
  <si>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</si>
  <si>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</si>
  <si>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</si>
  <si>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</si>
  <si>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</si>
  <si>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</si>
  <si>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</si>
  <si>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</si>
  <si>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</si>
  <si>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</si>
  <si>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</si>
  <si>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</si>
  <si>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</si>
  <si>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</si>
  <si>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</si>
  <si>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</si>
  <si>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</si>
  <si>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</si>
  <si>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</si>
  <si>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</si>
  <si>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</si>
  <si>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</si>
  <si>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</si>
  <si>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</si>
  <si>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</si>
  <si>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</si>
  <si>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</si>
  <si>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</si>
  <si>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</si>
  <si>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</si>
  <si>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</si>
  <si>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</si>
  <si>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</si>
  <si>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</si>
  <si>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</si>
  <si>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</si>
  <si>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</si>
  <si>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</si>
  <si>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</si>
  <si>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</si>
  <si>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</si>
  <si>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</si>
  <si>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</si>
  <si>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</si>
  <si>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</si>
  <si>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</si>
  <si>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</si>
  <si>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</si>
  <si>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</si>
  <si>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</si>
  <si>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</si>
  <si>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</si>
  <si>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</si>
  <si>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</si>
  <si>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</si>
  <si>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</si>
  <si>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</si>
  <si>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</si>
  <si>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</si>
  <si>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</si>
  <si>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</si>
  <si>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</si>
  <si>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</si>
  <si>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</si>
  <si>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</si>
  <si>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</si>
  <si>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</si>
  <si>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</si>
  <si>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</si>
  <si>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</si>
  <si>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</si>
  <si>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</si>
  <si>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</si>
  <si>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</si>
  <si>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</si>
  <si>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</si>
  <si>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</si>
  <si>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</si>
  <si>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</si>
  <si>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</si>
  <si>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</si>
  <si>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</si>
  <si>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</si>
  <si>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</si>
  <si>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</si>
  <si>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</si>
  <si>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</si>
  <si>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</si>
  <si>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</si>
  <si>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</si>
  <si>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</si>
  <si>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</si>
  <si>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</si>
  <si>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</si>
  <si>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</si>
  <si>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</si>
  <si>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</si>
  <si>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</si>
  <si>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</si>
  <si>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</si>
  <si>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</si>
  <si>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</si>
  <si>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</si>
  <si>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</si>
  <si>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</si>
  <si>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</si>
  <si>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</si>
  <si>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</si>
  <si>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</si>
  <si>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</si>
  <si>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</si>
  <si>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</si>
  <si>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</si>
  <si>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</si>
  <si>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</si>
  <si>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</si>
  <si>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</si>
  <si>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</si>
  <si>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</si>
  <si>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</si>
  <si>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</si>
  <si>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</si>
  <si>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</si>
  <si>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</si>
  <si>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</si>
  <si>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</si>
  <si>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</si>
  <si>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</si>
  <si>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</si>
  <si>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</si>
  <si>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</si>
  <si>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</si>
  <si>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</si>
  <si>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</si>
  <si>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</si>
  <si>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</si>
  <si>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</si>
  <si>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</si>
  <si>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</si>
  <si>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</si>
  <si>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</si>
  <si>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</si>
  <si>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</si>
  <si>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</si>
  <si>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</si>
  <si>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</si>
  <si>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</si>
  <si>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</si>
  <si>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</si>
  <si>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</si>
  <si>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</si>
  <si>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</si>
  <si>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</si>
  <si>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</si>
  <si>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</si>
  <si>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</si>
  <si>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</si>
  <si>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</si>
  <si>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</si>
  <si>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</si>
  <si>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</si>
  <si>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</si>
  <si>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</si>
  <si>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</si>
  <si>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</si>
  <si>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</si>
  <si>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</si>
  <si>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</si>
  <si>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</si>
  <si>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</si>
  <si>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</si>
  <si>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</si>
  <si>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</si>
  <si>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</si>
  <si>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</si>
  <si>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</si>
  <si>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</si>
  <si>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</si>
  <si>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</si>
  <si>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</si>
  <si>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</si>
  <si>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</si>
  <si>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</si>
  <si>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</si>
  <si>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</si>
  <si>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</si>
  <si>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</si>
  <si>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</si>
  <si>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</si>
  <si>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</si>
  <si>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</si>
  <si>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</si>
  <si>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</si>
  <si>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</si>
  <si>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</si>
  <si>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</si>
  <si>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</si>
  <si>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</si>
  <si>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</si>
  <si>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</si>
  <si>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</si>
  <si>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</si>
  <si>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</si>
  <si>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</si>
  <si>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</si>
  <si>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</si>
  <si>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</si>
  <si>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</si>
  <si>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</si>
  <si>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</si>
  <si>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</si>
  <si>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</si>
  <si>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</si>
  <si>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</si>
  <si>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</si>
  <si>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</si>
  <si>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</si>
  <si>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</si>
  <si>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</si>
  <si>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</si>
  <si>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</si>
  <si>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</si>
  <si>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</si>
  <si>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</si>
  <si>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</si>
  <si>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</si>
  <si>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</si>
  <si>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</si>
  <si>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</si>
  <si>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</si>
  <si>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</si>
  <si>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</si>
  <si>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</si>
  <si>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</si>
  <si>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</si>
  <si>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</si>
  <si>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</si>
  <si>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</si>
  <si>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</si>
  <si>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</si>
  <si>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</si>
  <si>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</si>
  <si>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</si>
  <si>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</si>
  <si>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</si>
  <si>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</si>
  <si>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</si>
  <si>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</si>
  <si>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</si>
  <si>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</si>
  <si>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</si>
  <si>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</si>
  <si>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</si>
  <si>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</si>
  <si>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</si>
  <si>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</si>
  <si>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</si>
  <si>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</si>
  <si>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</si>
  <si>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</si>
  <si>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</si>
  <si>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</si>
  <si>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</si>
  <si>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</si>
  <si>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</si>
  <si>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</si>
  <si>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</si>
  <si>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</si>
  <si>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</si>
  <si>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</si>
  <si>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</si>
  <si>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</si>
  <si>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</si>
  <si>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</si>
  <si>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</si>
  <si>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</si>
  <si>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</si>
  <si>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</si>
  <si>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</si>
  <si>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</si>
  <si>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</si>
  <si>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</si>
  <si>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</si>
  <si>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</si>
  <si>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</si>
  <si>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</si>
  <si>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</si>
  <si>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</si>
  <si>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</si>
  <si>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</si>
  <si>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</si>
  <si>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</si>
  <si>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</si>
  <si>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</si>
  <si>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</si>
  <si>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</si>
  <si>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</si>
  <si>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</si>
  <si>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</si>
  <si>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</si>
  <si>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</si>
  <si>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</si>
  <si>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</si>
  <si>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</si>
  <si>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</si>
  <si>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</si>
  <si>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</si>
  <si>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</si>
  <si>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</si>
  <si>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</si>
  <si>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</si>
  <si>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</si>
  <si>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</si>
  <si>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</si>
  <si>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</si>
  <si>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</si>
  <si>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</si>
  <si>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</si>
  <si>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</si>
  <si>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</si>
  <si>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</si>
  <si>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</si>
  <si>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</si>
  <si>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</si>
  <si>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</si>
  <si>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</si>
  <si>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</si>
  <si>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</si>
  <si>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</si>
  <si>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</si>
  <si>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</si>
  <si>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</si>
  <si>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</si>
  <si>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</si>
  <si>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</si>
  <si>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</si>
  <si>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</si>
  <si>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</si>
  <si>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</si>
  <si>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</si>
  <si>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</si>
  <si>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</si>
  <si>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</si>
  <si>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</si>
  <si>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</si>
  <si>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</si>
  <si>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</si>
  <si>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</si>
  <si>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</si>
  <si>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</si>
  <si>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</si>
  <si>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</si>
  <si>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</si>
  <si>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</si>
  <si>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</si>
  <si>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</si>
  <si>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</si>
  <si>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</si>
  <si>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</si>
  <si>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</si>
  <si>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</si>
  <si>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</si>
  <si>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</si>
  <si>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</si>
  <si>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</si>
  <si>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</si>
  <si>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</si>
  <si>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</si>
  <si>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</si>
  <si>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</si>
  <si>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</si>
  <si>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</si>
  <si>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</si>
  <si>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</si>
  <si>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</si>
  <si>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</si>
  <si>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</si>
  <si>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</si>
  <si>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</si>
  <si>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</si>
  <si>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</si>
  <si>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</si>
  <si>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</si>
  <si>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</si>
  <si>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</si>
  <si>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</si>
  <si>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</si>
  <si>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</si>
  <si>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</si>
  <si>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</si>
  <si>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</si>
  <si>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</si>
  <si>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</si>
  <si>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</si>
  <si>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</si>
  <si>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</si>
  <si>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</si>
  <si>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</si>
  <si>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</si>
  <si>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</si>
  <si>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</si>
  <si>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</si>
  <si>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</si>
  <si>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</si>
  <si>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</si>
  <si>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</si>
  <si>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</si>
  <si>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</si>
  <si>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</si>
  <si>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</si>
  <si>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</si>
  <si>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</si>
  <si>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</si>
  <si>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</si>
  <si>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</si>
  <si>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</si>
  <si>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</si>
  <si>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</si>
  <si>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</si>
  <si>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</si>
  <si>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</si>
  <si>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</si>
  <si>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</si>
  <si>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</si>
  <si>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</si>
  <si>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</si>
  <si>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</si>
  <si>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</si>
  <si>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</si>
  <si>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</si>
  <si>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</si>
  <si>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</si>
  <si>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</si>
  <si>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</si>
  <si>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</si>
  <si>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</si>
  <si>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</si>
  <si>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</si>
  <si>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</si>
  <si>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</si>
  <si>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</si>
  <si>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</si>
  <si>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</si>
  <si>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</si>
  <si>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</si>
  <si>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</si>
  <si>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</si>
  <si>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</si>
  <si>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</si>
  <si>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</si>
  <si>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</si>
  <si>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</si>
  <si>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</si>
  <si>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</si>
  <si>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</si>
  <si>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</si>
  <si>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</si>
  <si>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</si>
  <si>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</si>
  <si>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</si>
  <si>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</si>
  <si>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</si>
  <si>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</si>
  <si>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</si>
  <si>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</si>
  <si>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</si>
  <si>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</si>
  <si>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</si>
  <si>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</si>
  <si>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</si>
  <si>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</si>
  <si>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</si>
  <si>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</si>
  <si>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</si>
  <si>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</si>
  <si>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</si>
  <si>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</si>
  <si>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</si>
  <si>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</si>
  <si>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</si>
  <si>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</si>
  <si>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</si>
  <si>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</si>
  <si>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</si>
  <si>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</si>
  <si>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</si>
  <si>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</si>
  <si>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</si>
  <si>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</si>
  <si>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</si>
  <si>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</si>
  <si>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</si>
  <si>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</si>
  <si>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</si>
  <si>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</si>
  <si>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</si>
  <si>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</si>
  <si>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</si>
  <si>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</si>
  <si>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</si>
  <si>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</si>
  <si>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</si>
  <si>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</si>
  <si>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</si>
  <si>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</si>
  <si>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</si>
  <si>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</si>
  <si>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</si>
  <si>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</si>
  <si>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</si>
  <si>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</si>
  <si>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</si>
  <si>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</si>
  <si>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</si>
  <si>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</si>
  <si>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</si>
  <si>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</si>
  <si>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</si>
  <si>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</si>
  <si>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</si>
  <si>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</si>
  <si>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</si>
  <si>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</si>
  <si>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</si>
  <si>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</si>
  <si>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</si>
  <si>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</si>
  <si>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</si>
  <si>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</si>
  <si>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</si>
  <si>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</si>
  <si>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</si>
  <si>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</si>
  <si>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</si>
  <si>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</si>
  <si>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</si>
  <si>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</si>
  <si>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</si>
  <si>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</si>
  <si>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</si>
  <si>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</si>
  <si>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</si>
  <si>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</si>
  <si>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</si>
  <si>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</si>
  <si>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</si>
  <si>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</si>
  <si>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</si>
  <si>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</si>
  <si>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</si>
  <si>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</si>
  <si>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</si>
  <si>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</si>
  <si>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</si>
  <si>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</si>
  <si>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</si>
  <si>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</si>
  <si>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</si>
  <si>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</si>
  <si>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</si>
  <si>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</si>
  <si>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</si>
  <si>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</si>
  <si>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</si>
  <si>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</si>
  <si>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</si>
  <si>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</si>
  <si>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</si>
  <si>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</si>
  <si>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</si>
  <si>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</si>
  <si>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</si>
  <si>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</si>
  <si>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</si>
  <si>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</si>
  <si>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</si>
  <si>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</si>
  <si>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</si>
  <si>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</si>
  <si>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</si>
  <si>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</si>
  <si>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</si>
  <si>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</si>
  <si>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</si>
  <si>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</si>
  <si>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</si>
  <si>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</si>
  <si>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</si>
  <si>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</si>
  <si>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</si>
  <si>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</si>
  <si>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</si>
  <si>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</si>
  <si>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</si>
  <si>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</si>
  <si>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</si>
  <si>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</si>
  <si>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</si>
  <si>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</si>
  <si>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</si>
  <si>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</si>
  <si>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</si>
  <si>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</si>
  <si>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</si>
  <si>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</si>
  <si>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</si>
  <si>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</si>
  <si>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</si>
  <si>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</si>
  <si>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</si>
  <si>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</si>
  <si>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</si>
  <si>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</si>
  <si>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</si>
  <si>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</si>
  <si>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</si>
  <si>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</si>
  <si>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</si>
  <si>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</si>
  <si>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</si>
  <si>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</si>
  <si>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</si>
  <si>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</si>
  <si>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</si>
  <si>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</si>
  <si>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</si>
  <si>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</si>
  <si>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</si>
  <si>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</si>
  <si>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</si>
  <si>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</si>
  <si>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</si>
  <si>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</si>
  <si>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</si>
  <si>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</si>
  <si>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</si>
  <si>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</si>
  <si>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</si>
  <si>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</si>
  <si>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</si>
  <si>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</si>
  <si>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</si>
  <si>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</si>
  <si>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</si>
  <si>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</si>
  <si>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</si>
  <si>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</si>
  <si>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</si>
  <si>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</si>
  <si>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</si>
  <si>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</si>
  <si>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</si>
  <si>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</si>
  <si>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</si>
  <si>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</si>
  <si>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</si>
  <si>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</si>
  <si>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</si>
  <si>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</si>
  <si>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</si>
  <si>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</si>
  <si>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</si>
  <si>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</si>
  <si>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</si>
  <si>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</si>
  <si>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</si>
  <si>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</si>
  <si>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</si>
  <si>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</si>
  <si>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</si>
  <si>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</si>
  <si>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</si>
  <si>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</si>
  <si>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</si>
  <si>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</si>
  <si>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</si>
  <si>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</si>
  <si>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</si>
  <si>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</si>
  <si>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</si>
  <si>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</si>
  <si>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</si>
  <si>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</si>
  <si>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</si>
  <si>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</si>
  <si>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</si>
  <si>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</si>
  <si>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</si>
  <si>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</si>
  <si>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</si>
  <si>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</si>
  <si>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</si>
  <si>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</si>
  <si>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</si>
  <si>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</si>
  <si>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</si>
  <si>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</si>
  <si>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</si>
  <si>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</si>
  <si>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</si>
  <si>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</si>
  <si>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</si>
  <si>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</si>
  <si>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</si>
  <si>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</si>
  <si>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</si>
  <si>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</si>
  <si>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</si>
  <si>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</si>
  <si>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</si>
  <si>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</si>
  <si>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</si>
  <si>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</si>
  <si>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</si>
  <si>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</si>
  <si>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</si>
  <si>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</si>
  <si>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</si>
  <si>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</si>
  <si>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</si>
  <si>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</si>
  <si>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</si>
  <si>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</si>
  <si>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</si>
  <si>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</si>
  <si>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</si>
  <si>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</si>
  <si>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</si>
  <si>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</si>
  <si>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</si>
  <si>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</si>
  <si>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</si>
  <si>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</si>
  <si>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</si>
  <si>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</si>
  <si>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</si>
  <si>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</si>
  <si>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</si>
  <si>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</si>
  <si>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</si>
  <si>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</si>
  <si>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</si>
  <si>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</si>
  <si>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</si>
  <si>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</si>
  <si>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</si>
  <si>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</si>
  <si>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</si>
  <si>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</si>
  <si>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</si>
  <si>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</si>
  <si>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</si>
  <si>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</si>
  <si>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</si>
  <si>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</si>
  <si>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</si>
  <si>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</si>
  <si>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</si>
  <si>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</si>
  <si>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</si>
  <si>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</si>
  <si>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</si>
  <si>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</si>
  <si>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</si>
  <si>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</si>
  <si>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</si>
  <si>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</si>
  <si>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</si>
  <si>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</si>
  <si>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</si>
  <si>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</si>
  <si>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</si>
  <si>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</si>
  <si>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</si>
  <si>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</si>
  <si>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</si>
  <si>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</si>
  <si>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</si>
  <si>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</si>
  <si>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</si>
  <si>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</si>
  <si>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</si>
  <si>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</si>
  <si>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</si>
  <si>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</si>
  <si>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</si>
  <si>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</si>
  <si>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</si>
  <si>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</si>
  <si>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</si>
  <si>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</si>
  <si>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</si>
  <si>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</si>
  <si>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</si>
  <si>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</si>
  <si>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</si>
  <si>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</si>
  <si>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</si>
  <si>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</si>
  <si>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</si>
  <si>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</si>
  <si>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</si>
  <si>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</si>
  <si>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</si>
  <si>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</si>
  <si>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</si>
  <si>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</si>
  <si>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</si>
  <si>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</si>
  <si>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</si>
  <si>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</si>
  <si>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</si>
  <si>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</si>
  <si>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</si>
  <si>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</si>
  <si>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</si>
  <si>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</si>
  <si>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</si>
  <si>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</si>
  <si>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</si>
  <si>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</si>
  <si>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</si>
  <si>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</si>
  <si>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</si>
  <si>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</si>
  <si>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</si>
  <si>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</si>
  <si>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</si>
  <si>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</si>
  <si>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</si>
  <si>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</si>
  <si>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</si>
  <si>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</si>
  <si>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</si>
  <si>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</si>
  <si>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</si>
  <si>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</si>
  <si>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</si>
  <si>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</si>
  <si>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</si>
  <si>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</si>
  <si>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</si>
  <si>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</si>
  <si>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</si>
  <si>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</si>
  <si>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</si>
  <si>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</si>
  <si>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</si>
  <si>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</si>
  <si>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</si>
  <si>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</si>
  <si>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</si>
  <si>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</si>
  <si>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</si>
  <si>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</si>
  <si>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</si>
  <si>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</si>
  <si>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</si>
  <si>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</si>
  <si>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</si>
  <si>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</si>
  <si>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</si>
  <si>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</si>
  <si>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</si>
  <si>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</si>
  <si>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</si>
  <si>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</si>
  <si>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</si>
  <si>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</si>
  <si>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</si>
  <si>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</si>
  <si>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</si>
  <si>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</si>
  <si>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</si>
  <si>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</si>
  <si>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</si>
  <si>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</si>
  <si>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</si>
  <si>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</si>
  <si>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</si>
  <si>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</si>
  <si>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</si>
  <si>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</si>
  <si>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</si>
  <si>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</si>
  <si>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</si>
  <si>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</si>
  <si>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</si>
  <si>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</si>
  <si>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</si>
  <si>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</si>
  <si>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</si>
  <si>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</si>
  <si>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</si>
  <si>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</si>
  <si>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</si>
  <si>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</si>
  <si>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</si>
  <si>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</si>
  <si>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</si>
  <si>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</si>
  <si>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</si>
  <si>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</si>
  <si>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</si>
  <si>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</si>
  <si>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</si>
  <si>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</si>
  <si>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</si>
  <si>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</si>
  <si>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</si>
  <si>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</si>
  <si>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</si>
  <si>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</si>
  <si>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</si>
  <si>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</si>
  <si>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</si>
  <si>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</si>
  <si>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</si>
  <si>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</si>
  <si>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</si>
  <si>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</si>
  <si>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</si>
  <si>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</si>
  <si>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</si>
  <si>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</si>
  <si>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</si>
  <si>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</si>
  <si>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</si>
  <si>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</si>
  <si>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</si>
  <si>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</si>
  <si>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</si>
  <si>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</si>
  <si>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</si>
  <si>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</si>
  <si>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</si>
  <si>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</si>
  <si>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</si>
  <si>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</si>
  <si>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</si>
  <si>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</si>
  <si>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</si>
  <si>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</si>
  <si>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</si>
  <si>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</si>
  <si>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</si>
  <si>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</si>
  <si>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</si>
  <si>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</si>
  <si>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</si>
  <si>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</si>
  <si>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</si>
  <si>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</si>
  <si>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</si>
  <si>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</si>
  <si>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</si>
  <si>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</si>
  <si>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</si>
  <si>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</si>
  <si>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</si>
  <si>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</si>
  <si>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</si>
  <si>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</si>
  <si>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</si>
  <si>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</si>
  <si>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</si>
  <si>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</si>
  <si>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</si>
  <si>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</si>
  <si>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</si>
  <si>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</si>
  <si>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</si>
  <si>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</si>
  <si>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</si>
  <si>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</si>
  <si>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</si>
  <si>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</si>
  <si>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</si>
  <si>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</si>
  <si>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</si>
  <si>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</si>
  <si>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</si>
  <si>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</si>
  <si>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</si>
  <si>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</si>
  <si>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</si>
  <si>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</si>
  <si>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</si>
  <si>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</si>
  <si>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</si>
  <si>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</si>
  <si>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</si>
  <si>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</si>
  <si>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</si>
  <si>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</si>
  <si>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</si>
  <si>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</si>
  <si>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</si>
  <si>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</si>
  <si>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</si>
  <si>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</si>
  <si>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</si>
  <si>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</si>
  <si>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</si>
  <si>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</si>
  <si>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</si>
  <si>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</si>
  <si>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</si>
  <si>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</si>
  <si>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</si>
  <si>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</si>
  <si>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</si>
  <si>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</si>
  <si>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</si>
  <si>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</si>
  <si>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</si>
  <si>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</si>
  <si>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</si>
  <si>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</si>
  <si>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</si>
  <si>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</si>
  <si>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</si>
  <si>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</si>
  <si>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</si>
  <si>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</si>
  <si>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</si>
  <si>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</si>
  <si>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</si>
  <si>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</si>
  <si>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</si>
  <si>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</si>
  <si>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</si>
  <si>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</si>
  <si>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</si>
  <si>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</si>
  <si>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</si>
  <si>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</si>
  <si>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</si>
  <si>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</si>
  <si>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</si>
  <si>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</si>
  <si>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</si>
  <si>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</si>
  <si>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</si>
  <si>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</si>
  <si>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</si>
  <si>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</si>
  <si>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</si>
  <si>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</si>
  <si>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</si>
  <si>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</si>
  <si>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</si>
  <si>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</si>
  <si>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</si>
  <si>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</si>
  <si>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</si>
  <si>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</si>
  <si>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</si>
  <si>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</si>
  <si>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</si>
  <si>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</si>
  <si>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</si>
  <si>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</si>
  <si>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</si>
  <si>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</si>
  <si>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</si>
  <si>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</si>
  <si>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</si>
  <si>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</si>
  <si>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</si>
  <si>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</si>
  <si>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</si>
  <si>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</si>
  <si>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</si>
  <si>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</si>
  <si>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</si>
  <si>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</si>
  <si>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</si>
  <si>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</si>
  <si>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</si>
  <si>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</si>
  <si>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</si>
  <si>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</si>
  <si>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</si>
  <si>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</si>
  <si>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</si>
  <si>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</si>
  <si>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</si>
  <si>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</si>
  <si>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</si>
  <si>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</si>
  <si>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</si>
  <si>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</si>
  <si>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</si>
  <si>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</si>
  <si>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</si>
  <si>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</si>
  <si>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</si>
  <si>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</si>
  <si>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</si>
  <si>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</si>
  <si>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</si>
  <si>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</si>
  <si>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</si>
  <si>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</si>
  <si>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</si>
  <si>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</si>
  <si>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</si>
  <si>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</si>
  <si>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</si>
  <si>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</si>
  <si>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</si>
  <si>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</si>
  <si>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</si>
  <si>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</si>
  <si>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</si>
  <si>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</si>
  <si>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</si>
  <si>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</si>
  <si>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</si>
  <si>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</si>
  <si>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</si>
  <si>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</si>
  <si>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</si>
  <si>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</si>
  <si>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</si>
  <si>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</si>
  <si>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</si>
  <si>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</si>
  <si>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</si>
  <si>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</si>
  <si>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</si>
  <si>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</si>
  <si>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</si>
  <si>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</si>
  <si>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</si>
  <si>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</si>
  <si>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</si>
  <si>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</si>
  <si>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</si>
  <si>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</si>
  <si>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</si>
  <si>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</si>
  <si>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</si>
  <si>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</si>
  <si>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</si>
  <si>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</si>
  <si>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</si>
  <si>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</si>
  <si>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</si>
  <si>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</si>
  <si>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</si>
  <si>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</si>
  <si>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</si>
  <si>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</si>
  <si>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</si>
  <si>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</si>
  <si>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</si>
  <si>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</si>
  <si>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</si>
  <si>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</si>
  <si>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</si>
  <si>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</si>
  <si>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</si>
  <si>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</si>
  <si>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</si>
  <si>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</si>
  <si>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</si>
  <si>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</si>
  <si>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</si>
  <si>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</si>
  <si>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</si>
  <si>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</si>
  <si>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</si>
  <si>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</si>
  <si>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</si>
  <si>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</si>
  <si>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</si>
  <si>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</si>
  <si>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</si>
  <si>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</si>
  <si>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</si>
  <si>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</si>
  <si>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</si>
  <si>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</si>
  <si>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</si>
  <si>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</si>
  <si>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</si>
  <si>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</si>
  <si>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</si>
  <si>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</si>
  <si>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</si>
  <si>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</si>
  <si>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</si>
  <si>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</si>
  <si>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</si>
  <si>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</si>
  <si>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</si>
  <si>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</si>
  <si>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</si>
  <si>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</si>
  <si>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</si>
  <si>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</si>
  <si>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</si>
  <si>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</si>
  <si>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</si>
  <si>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</si>
  <si>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</si>
  <si>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</si>
  <si>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</si>
  <si>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</si>
  <si>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</si>
  <si>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</si>
  <si>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</si>
  <si>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</si>
  <si>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</si>
  <si>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</si>
  <si>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</si>
  <si>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</si>
  <si>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</si>
  <si>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</si>
  <si>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</si>
  <si>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</si>
  <si>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</si>
  <si>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</si>
  <si>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</si>
  <si>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</si>
  <si>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</si>
  <si>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</si>
  <si>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</si>
  <si>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</si>
  <si>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</si>
  <si>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</si>
  <si>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</si>
  <si>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</si>
  <si>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</si>
  <si>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</si>
  <si>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</si>
  <si>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</si>
  <si>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</si>
  <si>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</si>
  <si>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</si>
  <si>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</si>
  <si>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</si>
  <si>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</si>
  <si>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</si>
  <si>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</si>
  <si>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</si>
  <si>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</si>
  <si>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</si>
  <si>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</si>
  <si>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</si>
  <si>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</si>
  <si>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</si>
  <si>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</si>
  <si>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</si>
  <si>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</si>
  <si>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</si>
  <si>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</si>
  <si>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</si>
  <si>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</si>
  <si>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</si>
  <si>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</si>
  <si>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</si>
  <si>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</si>
  <si>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</si>
  <si>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</si>
  <si>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</si>
  <si>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</si>
  <si>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</si>
  <si>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</si>
  <si>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</si>
  <si>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</si>
  <si>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</si>
  <si>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</si>
  <si>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</si>
  <si>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</si>
  <si>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</si>
  <si>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</si>
  <si>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</si>
  <si>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</si>
  <si>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</si>
  <si>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</si>
  <si>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</si>
  <si>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</si>
  <si>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</si>
  <si>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</si>
  <si>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</si>
  <si>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</si>
  <si>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</si>
  <si>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</si>
  <si>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</si>
  <si>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</si>
  <si>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</si>
  <si>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</si>
  <si>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</si>
  <si>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</si>
  <si>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</si>
  <si>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</si>
  <si>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</si>
  <si>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</si>
  <si>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</si>
  <si>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</si>
  <si>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</si>
  <si>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</si>
  <si>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</si>
  <si>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</si>
  <si>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</si>
  <si>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</si>
  <si>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</si>
  <si>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</si>
  <si>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</si>
  <si>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</si>
  <si>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</si>
  <si>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</si>
  <si>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</si>
  <si>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</si>
  <si>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</si>
  <si>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</si>
  <si>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</si>
  <si>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</si>
  <si>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</si>
  <si>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</si>
  <si>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</si>
  <si>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</si>
  <si>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</si>
  <si>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</si>
  <si>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</si>
  <si>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</si>
  <si>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</si>
  <si>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</si>
  <si>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</si>
  <si>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</si>
  <si>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</si>
  <si>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</si>
  <si>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</si>
  <si>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</si>
  <si>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</si>
  <si>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</si>
  <si>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</si>
  <si>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</si>
  <si>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</si>
  <si>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</si>
  <si>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</si>
  <si>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</si>
  <si>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</si>
  <si>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</si>
  <si>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</si>
  <si>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</si>
  <si>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</si>
  <si>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</si>
  <si>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</si>
  <si>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</si>
  <si>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</si>
  <si>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</si>
  <si>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</si>
  <si>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</si>
  <si>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</si>
  <si>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</si>
  <si>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</si>
  <si>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</si>
  <si>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</si>
  <si>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</si>
  <si>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</si>
  <si>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</si>
  <si>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</si>
  <si>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</si>
  <si>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</si>
  <si>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</si>
  <si>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</si>
  <si>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</si>
  <si>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</si>
  <si>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</si>
  <si>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</si>
  <si>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</si>
  <si>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</si>
  <si>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</si>
  <si>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</si>
  <si>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</si>
  <si>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</si>
  <si>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</si>
  <si>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</si>
  <si>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</si>
  <si>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</si>
  <si>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</si>
  <si>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</si>
  <si>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</si>
  <si>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</si>
  <si>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</si>
  <si>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</si>
  <si>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</si>
  <si>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</si>
  <si>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</si>
  <si>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</si>
  <si>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</si>
  <si>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</si>
  <si>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</si>
  <si>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</si>
  <si>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</si>
  <si>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</si>
  <si>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</si>
  <si>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</si>
  <si>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</si>
  <si>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</si>
  <si>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</si>
  <si>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</si>
  <si>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</si>
  <si>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</si>
  <si>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</si>
  <si>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</si>
  <si>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</si>
  <si>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</si>
  <si>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</si>
  <si>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</si>
  <si>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</si>
  <si>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</si>
  <si>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</si>
  <si>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</si>
  <si>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</si>
  <si>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</si>
  <si>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</si>
  <si>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</si>
  <si>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</si>
  <si>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</si>
  <si>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</si>
  <si>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</si>
  <si>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</si>
  <si>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</si>
  <si>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</si>
  <si>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</si>
  <si>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</si>
  <si>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</si>
  <si>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</si>
  <si>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</si>
  <si>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</si>
  <si>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</si>
  <si>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</si>
  <si>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</si>
  <si>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</si>
  <si>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</si>
  <si>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</si>
  <si>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</si>
  <si>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</si>
  <si>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</si>
  <si>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</si>
  <si>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</si>
  <si>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</si>
  <si>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</si>
  <si>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</si>
  <si>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</si>
  <si>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</si>
  <si>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</si>
  <si>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</si>
  <si>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</si>
  <si>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</si>
  <si>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</si>
  <si>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</si>
  <si>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</si>
  <si>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</si>
  <si>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</si>
  <si>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</si>
  <si>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</si>
  <si>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</si>
  <si>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</si>
  <si>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</si>
  <si>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</si>
  <si>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</si>
  <si>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</si>
  <si>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</si>
  <si>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</si>
  <si>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</si>
  <si>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</si>
  <si>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</si>
  <si>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</si>
  <si>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</si>
  <si>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</si>
  <si>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</si>
  <si>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</si>
  <si>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</si>
  <si>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</si>
  <si>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</si>
  <si>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</si>
  <si>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</si>
  <si>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</si>
  <si>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</si>
  <si>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</si>
  <si>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</si>
  <si>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</si>
  <si>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</si>
  <si>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</si>
  <si>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</si>
  <si>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</si>
  <si>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</si>
  <si>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</si>
  <si>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</si>
  <si>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</si>
  <si>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</si>
  <si>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</si>
  <si>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</si>
  <si>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</si>
  <si>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</si>
  <si>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</si>
  <si>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</si>
  <si>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</si>
  <si>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</si>
  <si>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</si>
  <si>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</si>
  <si>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</si>
  <si>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</si>
  <si>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</si>
  <si>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</si>
  <si>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</si>
  <si>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</si>
  <si>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</si>
  <si>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</si>
  <si>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</si>
  <si>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</si>
  <si>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</si>
  <si>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</si>
  <si>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</si>
  <si>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</si>
  <si>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</si>
  <si>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</si>
  <si>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</si>
  <si>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</si>
  <si>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</si>
  <si>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</si>
  <si>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</si>
  <si>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</si>
  <si>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</si>
  <si>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</si>
  <si>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</si>
  <si>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</si>
  <si>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</si>
  <si>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</si>
  <si>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</si>
  <si>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</si>
  <si>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</si>
  <si>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</si>
  <si>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</si>
  <si>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</si>
  <si>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</si>
  <si>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</si>
  <si>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</si>
  <si>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</si>
  <si>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</si>
  <si>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</si>
  <si>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</si>
  <si>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</si>
  <si>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</si>
  <si>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</si>
  <si>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</si>
  <si>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</si>
  <si>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</si>
  <si>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</si>
  <si>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</si>
  <si>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</si>
  <si>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</si>
  <si>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</si>
  <si>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</si>
  <si>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</si>
  <si>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</si>
  <si>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</si>
  <si>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</si>
  <si>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</si>
  <si>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</si>
  <si>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</si>
  <si>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</si>
  <si>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</si>
  <si>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</si>
  <si>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</si>
  <si>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</si>
  <si>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</si>
  <si>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</si>
  <si>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</si>
  <si>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</si>
  <si>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</si>
  <si>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</si>
  <si>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</si>
  <si>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</si>
  <si>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</si>
  <si>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</si>
  <si>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</si>
  <si>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</si>
  <si>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</si>
  <si>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</si>
  <si>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</si>
  <si>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</si>
  <si>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</si>
  <si>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</si>
  <si>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</si>
  <si>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</si>
  <si>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</si>
  <si>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</si>
  <si>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</si>
  <si>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</si>
  <si>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</si>
  <si>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</si>
  <si>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</si>
  <si>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</si>
  <si>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</si>
  <si>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</si>
  <si>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</si>
  <si>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</si>
  <si>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</si>
  <si>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</si>
  <si>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</si>
  <si>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</si>
  <si>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</si>
  <si>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</si>
  <si>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</si>
  <si>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</si>
  <si>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</si>
  <si>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</si>
  <si>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</si>
  <si>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</si>
  <si>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</si>
  <si>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</si>
  <si>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</si>
  <si>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</si>
  <si>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</si>
  <si>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</si>
  <si>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</si>
  <si>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</si>
  <si>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</si>
  <si>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</si>
  <si>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</si>
  <si>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</si>
  <si>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</si>
  <si>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</si>
  <si>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</si>
  <si>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</si>
  <si>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</si>
  <si>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</si>
  <si>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</si>
  <si>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</si>
  <si>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</si>
  <si>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</si>
  <si>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</si>
  <si>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</si>
  <si>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</si>
  <si>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</si>
  <si>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</si>
  <si>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</si>
  <si>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</si>
  <si>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</si>
  <si>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</si>
  <si>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</si>
  <si>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</si>
  <si>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</si>
  <si>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</si>
  <si>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</si>
  <si>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</si>
  <si>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</si>
  <si>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</si>
  <si>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</si>
  <si>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</si>
  <si>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</si>
  <si>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</si>
  <si>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</si>
  <si>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</si>
  <si>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</si>
  <si>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</si>
  <si>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</si>
  <si>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</si>
  <si>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</si>
  <si>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</si>
  <si>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</si>
  <si>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</si>
  <si>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</si>
  <si>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</si>
  <si>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</si>
  <si>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</si>
  <si>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</si>
  <si>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</si>
  <si>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</si>
  <si>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</si>
  <si>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</si>
  <si>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</si>
  <si>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</si>
  <si>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</si>
  <si>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</si>
  <si>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</si>
  <si>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</si>
  <si>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</si>
  <si>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</si>
  <si>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</si>
  <si>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</si>
  <si>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</si>
  <si>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</si>
  <si>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</si>
  <si>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</si>
  <si>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</si>
  <si>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</si>
  <si>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</si>
  <si>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</si>
  <si>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</si>
  <si>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</si>
  <si>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</si>
  <si>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</si>
  <si>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</si>
  <si>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</si>
  <si>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</si>
  <si>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</si>
  <si>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</si>
  <si>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</si>
  <si>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</si>
  <si>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</si>
  <si>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</si>
  <si>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</si>
  <si>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</si>
  <si>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</si>
  <si>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</si>
  <si>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</si>
  <si>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</si>
  <si>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</si>
  <si>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</si>
  <si>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</si>
  <si>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</si>
  <si>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</si>
  <si>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</si>
  <si>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</si>
  <si>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</si>
  <si>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</si>
  <si>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</si>
  <si>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</si>
  <si>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</si>
  <si>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</si>
  <si>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</si>
  <si>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</si>
  <si>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</si>
  <si>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</si>
  <si>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</si>
  <si>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</si>
  <si>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</si>
  <si>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</si>
  <si>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</si>
  <si>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</si>
  <si>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</si>
  <si>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</si>
  <si>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</si>
  <si>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</si>
  <si>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</si>
  <si>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</si>
  <si>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</si>
  <si>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</si>
  <si>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</si>
  <si>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</si>
  <si>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</si>
  <si>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</si>
  <si>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</si>
  <si>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</si>
  <si>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</si>
  <si>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</si>
  <si>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</si>
  <si>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</si>
  <si>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</si>
  <si>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</si>
  <si>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</si>
  <si>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</si>
  <si>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</si>
  <si>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</si>
  <si>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</si>
  <si>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</si>
  <si>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</si>
  <si>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</si>
  <si>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</si>
  <si>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</si>
  <si>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</si>
  <si>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</si>
  <si>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</si>
  <si>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</si>
  <si>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</si>
  <si>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</si>
  <si>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</si>
  <si>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</si>
  <si>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</si>
  <si>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</si>
  <si>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</si>
  <si>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</si>
  <si>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</si>
  <si>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</si>
  <si>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</si>
  <si>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</si>
  <si>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</si>
  <si>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</si>
  <si>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</si>
  <si>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</si>
  <si>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</si>
  <si>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</si>
  <si>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</si>
  <si>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</si>
  <si>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</si>
  <si>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</si>
  <si>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</si>
  <si>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</si>
  <si>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</si>
  <si>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</si>
  <si>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</si>
  <si>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</si>
  <si>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</si>
  <si>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</si>
  <si>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</si>
  <si>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</si>
  <si>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</si>
  <si>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</si>
  <si>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</si>
  <si>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</si>
  <si>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</si>
  <si>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</si>
  <si>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</si>
  <si>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</si>
  <si>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</si>
  <si>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</si>
  <si>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</si>
  <si>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</si>
  <si>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</si>
  <si>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</si>
  <si>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</si>
  <si>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</si>
  <si>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</si>
  <si>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</si>
  <si>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</si>
  <si>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</si>
  <si>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</si>
  <si>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</si>
  <si>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</si>
  <si>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</si>
  <si>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</si>
  <si>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</si>
  <si>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</si>
  <si>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</si>
  <si>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</si>
  <si>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</si>
  <si>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</si>
  <si>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</si>
  <si>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</si>
  <si>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</si>
  <si>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</si>
  <si>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</si>
  <si>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</si>
  <si>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</si>
  <si>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</si>
  <si>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</si>
  <si>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</si>
  <si>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</si>
  <si>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</si>
  <si>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</si>
  <si>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</si>
  <si>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</si>
  <si>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</si>
  <si>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</si>
  <si>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</si>
  <si>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</si>
  <si>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</si>
  <si>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</si>
  <si>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</si>
  <si>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</si>
  <si>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</si>
  <si>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</si>
  <si>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</si>
  <si>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</si>
  <si>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</si>
  <si>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</si>
  <si>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</si>
  <si>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</si>
  <si>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</si>
  <si>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</si>
  <si>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</si>
  <si>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</si>
  <si>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</si>
  <si>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</si>
  <si>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</si>
  <si>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</si>
  <si>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</si>
  <si>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</si>
  <si>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</si>
  <si>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</si>
  <si>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</si>
  <si>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</si>
  <si>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</si>
  <si>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</si>
  <si>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</si>
  <si>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</si>
  <si>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</si>
  <si>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</si>
  <si>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</si>
  <si>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</si>
  <si>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</si>
  <si>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</si>
  <si>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</si>
  <si>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</si>
  <si>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</si>
  <si>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</si>
  <si>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</si>
  <si>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</si>
  <si>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</si>
  <si>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</si>
  <si>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</si>
  <si>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</si>
  <si>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</si>
  <si>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</si>
  <si>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</si>
  <si>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</si>
  <si>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</si>
  <si>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</si>
  <si>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</si>
  <si>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</si>
  <si>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</si>
  <si>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</si>
  <si>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</si>
  <si>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</si>
  <si>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</si>
  <si>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</si>
  <si>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</si>
  <si>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</si>
  <si>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</si>
  <si>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</si>
  <si>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</si>
  <si>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</si>
  <si>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</si>
  <si>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</si>
  <si>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</si>
  <si>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</si>
  <si>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</si>
  <si>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</si>
  <si>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</si>
  <si>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</si>
  <si>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</si>
  <si>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</si>
  <si>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</si>
  <si>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</si>
  <si>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</si>
  <si>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</si>
  <si>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</si>
  <si>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</si>
  <si>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</si>
  <si>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</si>
  <si>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</si>
  <si>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</si>
  <si>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</si>
  <si>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</si>
  <si>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</si>
  <si>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</si>
  <si>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</si>
  <si>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</si>
  <si>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</si>
  <si>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</si>
  <si>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</si>
  <si>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</si>
  <si>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</si>
  <si>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</si>
  <si>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</si>
  <si>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</si>
  <si>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</si>
  <si>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</si>
  <si>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</si>
  <si>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</si>
  <si>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</si>
  <si>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</si>
  <si>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</si>
  <si>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</si>
  <si>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</si>
  <si>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</si>
  <si>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</si>
  <si>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</si>
  <si>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</si>
  <si>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</si>
  <si>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</si>
  <si>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</si>
  <si>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</si>
  <si>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</si>
  <si>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</si>
  <si>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</si>
  <si>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</si>
  <si>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</si>
  <si>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</si>
  <si>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</si>
  <si>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</si>
  <si>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</si>
  <si>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</si>
  <si>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</si>
  <si>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</si>
  <si>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</si>
  <si>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</si>
  <si>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</si>
  <si>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</si>
  <si>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</si>
  <si>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</si>
  <si>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</si>
  <si>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</si>
  <si>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</si>
  <si>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</si>
  <si>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</si>
  <si>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</si>
  <si>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</si>
  <si>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</si>
  <si>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</si>
  <si>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</si>
  <si>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</si>
  <si>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</si>
  <si>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</si>
  <si>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</si>
  <si>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</si>
  <si>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</si>
  <si>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</si>
  <si>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</si>
  <si>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</si>
  <si>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</si>
  <si>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</si>
  <si>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</si>
  <si>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</si>
  <si>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</si>
  <si>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</si>
  <si>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</si>
  <si>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</si>
  <si>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</si>
  <si>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</si>
  <si>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</si>
  <si>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</si>
  <si>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</si>
  <si>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</si>
  <si>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</si>
  <si>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</si>
  <si>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</si>
  <si>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</si>
  <si>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</si>
  <si>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</si>
  <si>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</si>
  <si>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</si>
  <si>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</si>
  <si>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</si>
  <si>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</si>
  <si>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</si>
  <si>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</si>
  <si>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</si>
  <si>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</si>
  <si>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</si>
  <si>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</si>
  <si>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</si>
  <si>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</si>
  <si>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</si>
  <si>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</si>
  <si>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</si>
  <si>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</si>
  <si>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</si>
  <si>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</si>
  <si>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</si>
  <si>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</si>
  <si>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</si>
  <si>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</si>
  <si>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</si>
  <si>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</si>
  <si>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</si>
  <si>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</si>
  <si>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</si>
  <si>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</si>
  <si>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</si>
  <si>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</si>
  <si>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</si>
  <si>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</si>
  <si>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</si>
  <si>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</si>
  <si>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</si>
  <si>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</si>
  <si>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</si>
  <si>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</si>
  <si>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</si>
  <si>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</si>
  <si>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</si>
  <si>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</si>
  <si>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</si>
  <si>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</si>
  <si>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</si>
  <si>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</si>
  <si>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</si>
  <si>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</si>
  <si>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</si>
  <si>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</si>
  <si>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</si>
  <si>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</si>
  <si>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</si>
  <si>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</si>
  <si>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</si>
  <si>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</si>
  <si>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</si>
  <si>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</si>
  <si>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</si>
  <si>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</si>
  <si>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</si>
  <si>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</si>
  <si>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</si>
  <si>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</si>
  <si>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</si>
  <si>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</si>
  <si>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</si>
  <si>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</si>
  <si>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</si>
  <si>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</si>
  <si>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</si>
  <si>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</si>
  <si>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</si>
  <si>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</si>
  <si>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</si>
  <si>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</si>
  <si>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</si>
  <si>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</si>
  <si>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</si>
  <si>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</si>
  <si>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</si>
  <si>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</si>
  <si>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</si>
  <si>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</si>
  <si>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</si>
  <si>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</si>
  <si>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</si>
  <si>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</si>
  <si>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</si>
  <si>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</si>
  <si>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</si>
  <si>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</si>
  <si>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</si>
  <si>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</si>
  <si>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</si>
  <si>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</si>
  <si>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</si>
  <si>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</si>
  <si>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</si>
  <si>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</si>
  <si>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</si>
  <si>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</si>
  <si>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</si>
  <si>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</si>
  <si>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</si>
  <si>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</si>
  <si>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</si>
  <si>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</si>
  <si>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</si>
  <si>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</si>
  <si>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</si>
  <si>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</si>
  <si>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</si>
  <si>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</si>
  <si>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</si>
  <si>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</si>
  <si>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</si>
  <si>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</si>
  <si>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</si>
  <si>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</si>
  <si>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</si>
  <si>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</si>
  <si>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</si>
  <si>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</si>
  <si>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</si>
  <si>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</si>
  <si>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</si>
  <si>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</si>
  <si>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</si>
  <si>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</si>
  <si>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</si>
  <si>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</si>
  <si>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</si>
  <si>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</si>
  <si>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</si>
  <si>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</si>
  <si>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</si>
  <si>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</si>
  <si>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</si>
  <si>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</si>
  <si>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</si>
  <si>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</si>
  <si>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</si>
  <si>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</si>
  <si>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</si>
  <si>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</si>
  <si>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</si>
  <si>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</si>
  <si>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</si>
  <si>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</si>
  <si>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</si>
  <si>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</si>
  <si>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</si>
  <si>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</si>
  <si>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</si>
  <si>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</si>
  <si>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</si>
  <si>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</si>
  <si>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</si>
  <si>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</si>
  <si>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</si>
  <si>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</si>
  <si>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</si>
  <si>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</si>
  <si>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</si>
  <si>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</si>
  <si>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</si>
  <si>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</si>
  <si>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</si>
  <si>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</si>
  <si>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</si>
  <si>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</si>
  <si>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</si>
  <si>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</si>
  <si>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</si>
  <si>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</si>
  <si>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</si>
  <si>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</si>
  <si>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</si>
  <si>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</si>
  <si>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</si>
  <si>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</si>
  <si>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</si>
  <si>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</si>
  <si>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</si>
  <si>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</si>
  <si>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</si>
  <si>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</si>
  <si>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</si>
  <si>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</si>
  <si>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</si>
  <si>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</si>
  <si>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</si>
  <si>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</si>
  <si>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</si>
  <si>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</si>
  <si>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</si>
  <si>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</si>
  <si>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</si>
  <si>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</si>
  <si>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</si>
  <si>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</si>
  <si>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</si>
  <si>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</si>
  <si>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</si>
  <si>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</si>
  <si>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</si>
  <si>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</si>
  <si>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</si>
  <si>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</si>
  <si>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</si>
  <si>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</si>
  <si>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</si>
  <si>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</si>
  <si>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</si>
  <si>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</si>
  <si>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</si>
  <si>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</si>
  <si>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</si>
  <si>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</si>
  <si>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</si>
  <si>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</si>
  <si>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</si>
  <si>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</si>
  <si>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</si>
  <si>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</si>
  <si>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</si>
  <si>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</si>
  <si>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</si>
  <si>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</si>
  <si>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</si>
  <si>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</si>
  <si>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</si>
  <si>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</si>
  <si>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</si>
  <si>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</si>
  <si>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</si>
  <si>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</si>
  <si>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</si>
  <si>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</si>
  <si>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</si>
  <si>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</si>
  <si>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</si>
  <si>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</si>
  <si>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</si>
  <si>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</si>
  <si>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</si>
  <si>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</si>
  <si>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</si>
  <si>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</si>
  <si>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</si>
  <si>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</si>
  <si>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</si>
  <si>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</si>
  <si>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</si>
  <si>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</si>
  <si>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</si>
  <si>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</si>
  <si>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</si>
  <si>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</si>
  <si>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</si>
  <si>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</si>
  <si>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</si>
  <si>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</si>
  <si>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</si>
  <si>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</si>
  <si>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</si>
  <si>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</si>
  <si>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</si>
  <si>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</si>
  <si>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</si>
  <si>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</si>
  <si>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</si>
  <si>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</si>
  <si>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</si>
  <si>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</si>
  <si>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</si>
  <si>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</si>
  <si>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</si>
  <si>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</si>
  <si>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</si>
  <si>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</si>
  <si>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</si>
  <si>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</si>
  <si>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</si>
  <si>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</si>
  <si>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</si>
  <si>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</si>
  <si>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</si>
  <si>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</si>
  <si>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</si>
  <si>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</si>
  <si>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</si>
  <si>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</si>
  <si>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</si>
  <si>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</si>
  <si>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</si>
  <si>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</si>
  <si>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</si>
  <si>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</si>
  <si>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</si>
  <si>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</si>
  <si>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</si>
  <si>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</si>
  <si>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</si>
  <si>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</si>
  <si>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</si>
  <si>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</si>
  <si>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</si>
  <si>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</si>
  <si>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</si>
  <si>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</si>
  <si>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</si>
  <si>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</si>
  <si>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</si>
  <si>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</si>
  <si>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</si>
  <si>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</si>
  <si>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</si>
  <si>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</si>
  <si>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</si>
  <si>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</si>
  <si>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</si>
  <si>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</si>
  <si>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</si>
  <si>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</si>
  <si>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</si>
  <si>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</si>
  <si>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</si>
  <si>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</si>
  <si>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</si>
  <si>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</si>
  <si>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</si>
  <si>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</si>
  <si>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</si>
  <si>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</si>
  <si>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</si>
  <si>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</si>
  <si>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</si>
  <si>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</si>
  <si>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</si>
  <si>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</si>
  <si>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</si>
  <si>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</si>
  <si>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</si>
  <si>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</si>
  <si>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</si>
  <si>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</si>
  <si>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</si>
  <si>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</si>
  <si>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</si>
  <si>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</si>
  <si>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</si>
  <si>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</si>
  <si>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</si>
  <si>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</si>
  <si>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</si>
  <si>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</si>
  <si>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</si>
  <si>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</si>
  <si>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</si>
  <si>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</si>
  <si>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</si>
  <si>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</si>
  <si>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</si>
  <si>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</si>
  <si>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</si>
  <si>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</si>
  <si>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</si>
  <si>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</si>
  <si>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</si>
  <si>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</si>
  <si>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</si>
  <si>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</si>
  <si>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</si>
  <si>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</si>
  <si>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</si>
  <si>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</si>
  <si>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</si>
  <si>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</si>
  <si>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</si>
  <si>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</si>
  <si>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</si>
  <si>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</si>
  <si>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</si>
  <si>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</si>
  <si>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</si>
  <si>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</si>
  <si>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</si>
  <si>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</si>
  <si>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</si>
  <si>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</si>
  <si>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</si>
  <si>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</si>
  <si>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</si>
  <si>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</si>
  <si>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</si>
  <si>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</si>
  <si>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</si>
  <si>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</si>
  <si>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</si>
  <si>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</si>
  <si>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</si>
  <si>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</si>
  <si>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</si>
  <si>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</si>
  <si>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</si>
  <si>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</si>
  <si>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</si>
  <si>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</si>
  <si>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</si>
  <si>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</si>
  <si>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</si>
  <si>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</si>
  <si>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</si>
  <si>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</si>
  <si>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</si>
  <si>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</si>
  <si>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</si>
  <si>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</si>
  <si>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</si>
  <si>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</si>
  <si>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</si>
  <si>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</si>
  <si>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</si>
  <si>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</si>
  <si>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</si>
  <si>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</si>
  <si>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</si>
  <si>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</si>
  <si>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</si>
  <si>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</si>
  <si>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</si>
  <si>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</si>
  <si>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</si>
  <si>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</si>
  <si>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</si>
  <si>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</si>
  <si>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</si>
  <si>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</si>
  <si>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</si>
  <si>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</si>
  <si>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</si>
  <si>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</si>
  <si>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</si>
  <si>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</si>
  <si>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</si>
  <si>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</si>
  <si>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</si>
  <si>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</si>
  <si>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</si>
  <si>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</si>
  <si>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</si>
  <si>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</si>
  <si>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</si>
  <si>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</si>
  <si>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</si>
  <si>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</si>
  <si>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</si>
  <si>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</si>
  <si>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</si>
  <si>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</si>
  <si>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</si>
  <si>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</si>
  <si>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</si>
  <si>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</si>
  <si>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</si>
  <si>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</si>
  <si>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</si>
  <si>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</si>
  <si>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</si>
  <si>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</si>
  <si>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</si>
  <si>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</si>
  <si>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</si>
  <si>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</si>
  <si>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</si>
  <si>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</si>
  <si>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</si>
  <si>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</si>
  <si>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</si>
  <si>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</si>
  <si>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</si>
  <si>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</si>
  <si>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</si>
  <si>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</si>
  <si>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</si>
  <si>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</si>
  <si>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</si>
  <si>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</si>
  <si>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</si>
  <si>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</si>
  <si>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</si>
  <si>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</si>
  <si>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</si>
  <si>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</si>
  <si>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</si>
  <si>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</si>
  <si>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</si>
  <si>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</si>
  <si>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</si>
  <si>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</si>
  <si>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</si>
  <si>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</si>
  <si>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</si>
  <si>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</si>
  <si>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</si>
  <si>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</si>
  <si>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</si>
  <si>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</si>
  <si>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</si>
  <si>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</si>
  <si>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</si>
  <si>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</si>
  <si>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</si>
  <si>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</si>
  <si>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</si>
  <si>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</si>
  <si>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</si>
  <si>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</si>
  <si>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</si>
  <si>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</si>
  <si>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</si>
  <si>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</si>
  <si>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</si>
  <si>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</si>
  <si>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</si>
  <si>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</si>
  <si>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</si>
  <si>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</si>
  <si>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</si>
  <si>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</si>
  <si>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</si>
  <si>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</si>
  <si>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</si>
  <si>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</si>
  <si>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</si>
  <si>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</si>
  <si>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</si>
  <si>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</si>
  <si>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</si>
  <si>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</si>
  <si>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</si>
  <si>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</si>
  <si>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</si>
  <si>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</si>
  <si>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</si>
  <si>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</si>
  <si>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</si>
  <si>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</si>
  <si>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</si>
  <si>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</si>
  <si>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</si>
  <si>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</si>
  <si>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</si>
  <si>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</si>
  <si>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</si>
  <si>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</si>
  <si>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</si>
  <si>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</si>
  <si>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</si>
  <si>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</si>
  <si>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</si>
  <si>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</si>
  <si>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</si>
  <si>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</si>
  <si>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</si>
  <si>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</si>
  <si>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</si>
  <si>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</si>
  <si>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</si>
  <si>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</si>
  <si>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</si>
  <si>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</si>
  <si>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</si>
  <si>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</si>
  <si>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</si>
  <si>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</si>
  <si>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</si>
  <si>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</si>
  <si>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</si>
  <si>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</si>
  <si>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</si>
  <si>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</si>
  <si>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</si>
  <si>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</si>
  <si>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</si>
  <si>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</si>
  <si>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</si>
  <si>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</si>
  <si>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</si>
  <si>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</si>
  <si>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</si>
  <si>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</si>
  <si>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</si>
  <si>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</si>
  <si>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</si>
  <si>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</si>
  <si>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</si>
  <si>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</si>
  <si>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</si>
  <si>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</si>
  <si>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</si>
  <si>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</si>
  <si>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</si>
  <si>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</si>
  <si>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</si>
  <si>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</si>
  <si>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</si>
  <si>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</si>
  <si>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</si>
  <si>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</si>
  <si>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</si>
  <si>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</si>
  <si>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</si>
  <si>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</si>
  <si>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</si>
  <si>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</si>
  <si>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</si>
  <si>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</si>
  <si>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</si>
  <si>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</si>
  <si>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</si>
  <si>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</si>
  <si>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</si>
  <si>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</si>
  <si>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</si>
  <si>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</si>
  <si>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</si>
  <si>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</si>
  <si>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</si>
  <si>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</si>
  <si>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</si>
  <si>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</si>
  <si>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</si>
  <si>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</si>
  <si>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</si>
  <si>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</si>
  <si>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</si>
  <si>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</si>
  <si>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</si>
  <si>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</si>
  <si>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</si>
  <si>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</si>
  <si>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</si>
  <si>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</si>
  <si>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</si>
  <si>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</si>
  <si>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</si>
  <si>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</si>
  <si>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</si>
  <si>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</si>
  <si>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</si>
  <si>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</si>
  <si>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</si>
  <si>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</si>
  <si>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</si>
  <si>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</si>
  <si>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</si>
  <si>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</si>
  <si>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</si>
  <si>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</si>
  <si>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</si>
  <si>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</si>
  <si>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</si>
  <si>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</si>
  <si>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</si>
  <si>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</si>
  <si>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</si>
  <si>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</si>
  <si>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</si>
  <si>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</si>
  <si>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</si>
  <si>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</si>
  <si>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</si>
  <si>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</si>
  <si>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</si>
  <si>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</si>
  <si>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</si>
  <si>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</si>
  <si>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</si>
  <si>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</si>
  <si>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</si>
  <si>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</si>
  <si>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</si>
  <si>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</si>
  <si>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</si>
  <si>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</si>
  <si>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</si>
  <si>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</si>
  <si>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</si>
  <si>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</si>
  <si>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</si>
  <si>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</si>
  <si>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</si>
  <si>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</si>
  <si>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</si>
  <si>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</si>
  <si>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</si>
  <si>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</si>
  <si>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</si>
  <si>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</si>
  <si>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</si>
  <si>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</si>
  <si>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</si>
  <si>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</si>
  <si>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</si>
  <si>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</si>
  <si>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</si>
  <si>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</si>
  <si>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</si>
  <si>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</si>
  <si>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</si>
  <si>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</si>
  <si>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</si>
  <si>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</si>
  <si>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</si>
  <si>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</si>
  <si>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</si>
  <si>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</si>
  <si>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</si>
  <si>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</si>
  <si>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</si>
  <si>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</si>
  <si>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</si>
  <si>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</si>
  <si>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</si>
  <si>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</si>
  <si>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</si>
  <si>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</si>
  <si>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</si>
  <si>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</si>
  <si>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</si>
  <si>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</si>
  <si>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</si>
  <si>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</si>
  <si>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</si>
  <si>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</si>
  <si>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</si>
  <si>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</si>
  <si>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</si>
  <si>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</si>
  <si>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</si>
  <si>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</si>
  <si>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</si>
  <si>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</si>
  <si>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</si>
  <si>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</si>
  <si>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</si>
  <si>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</si>
  <si>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</si>
  <si>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</si>
  <si>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</si>
  <si>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</si>
  <si>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</si>
  <si>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</si>
  <si>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</si>
  <si>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</si>
  <si>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</si>
  <si>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</si>
  <si>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</si>
  <si>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</si>
  <si>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</si>
  <si>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</si>
  <si>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</si>
  <si>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</si>
  <si>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</si>
  <si>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</si>
  <si>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</si>
  <si>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</si>
  <si>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</si>
  <si>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</si>
  <si>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</si>
  <si>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</si>
  <si>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</si>
  <si>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</si>
  <si>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</si>
  <si>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</si>
  <si>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</si>
  <si>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</si>
  <si>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</si>
  <si>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</si>
  <si>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</si>
  <si>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</si>
  <si>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</si>
  <si>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</si>
  <si>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</si>
  <si>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</si>
  <si>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</si>
  <si>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</si>
  <si>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</si>
  <si>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</si>
  <si>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</si>
  <si>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</si>
  <si>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</si>
  <si>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</si>
  <si>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</si>
  <si>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</si>
  <si>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</si>
  <si>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</si>
  <si>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</si>
  <si>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</si>
  <si>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</si>
  <si>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</si>
  <si>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</si>
  <si>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</si>
  <si>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</si>
  <si>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</si>
  <si>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</si>
  <si>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</si>
  <si>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</si>
  <si>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</si>
  <si>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</si>
  <si>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</si>
  <si>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</si>
  <si>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</si>
  <si>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</si>
  <si>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</si>
  <si>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</si>
  <si>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</si>
  <si>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</si>
  <si>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</si>
  <si>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</si>
  <si>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</si>
  <si>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</si>
  <si>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</si>
  <si>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</si>
  <si>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</si>
  <si>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</si>
  <si>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</si>
  <si>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</si>
  <si>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</si>
  <si>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</si>
  <si>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</si>
  <si>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</si>
  <si>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</si>
  <si>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</si>
  <si>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</si>
  <si>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</si>
  <si>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</si>
  <si>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</si>
  <si>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</si>
  <si>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</si>
  <si>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</si>
  <si>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</si>
  <si>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</si>
  <si>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</si>
  <si>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</si>
  <si>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</si>
  <si>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</si>
  <si>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</si>
  <si>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</si>
  <si>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</si>
  <si>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</si>
  <si>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</si>
  <si>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</si>
  <si>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</si>
  <si>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</si>
  <si>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</si>
  <si>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</si>
  <si>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</si>
  <si>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</si>
  <si>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</si>
  <si>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</si>
  <si>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</si>
  <si>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</si>
  <si>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</si>
  <si>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</si>
  <si>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</si>
  <si>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</si>
  <si>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</si>
  <si>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</si>
  <si>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</si>
  <si>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</si>
  <si>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</si>
  <si>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</si>
  <si>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</si>
  <si>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</si>
  <si>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</si>
  <si>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</si>
  <si>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</si>
  <si>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</si>
  <si>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</si>
  <si>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</si>
  <si>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</si>
  <si>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</si>
  <si>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</si>
  <si>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</si>
  <si>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</si>
  <si>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</si>
  <si>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</si>
  <si>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</si>
  <si>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</si>
  <si>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</si>
  <si>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</si>
  <si>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</si>
  <si>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</si>
  <si>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</si>
  <si>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</si>
  <si>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</si>
  <si>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</si>
  <si>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</si>
  <si>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</si>
  <si>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</si>
  <si>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</si>
  <si>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</si>
  <si>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</si>
  <si>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</si>
  <si>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</si>
  <si>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</si>
  <si>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</si>
  <si>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</si>
  <si>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</si>
  <si>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</si>
  <si>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</si>
  <si>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</si>
  <si>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</si>
  <si>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</si>
  <si>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</si>
  <si>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</si>
  <si>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</si>
  <si>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</si>
  <si>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</si>
  <si>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</si>
  <si>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</si>
  <si>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</si>
  <si>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</si>
  <si>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</si>
  <si>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</si>
  <si>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</si>
  <si>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</si>
  <si>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</si>
  <si>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</si>
  <si>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</si>
  <si>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</si>
  <si>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</si>
  <si>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</si>
  <si>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</si>
  <si>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</si>
  <si>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</si>
  <si>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</si>
  <si>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</si>
  <si>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</si>
  <si>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</si>
  <si>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</si>
  <si>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</si>
  <si>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</si>
  <si>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</si>
  <si>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</si>
  <si>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</si>
  <si>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</si>
  <si>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</si>
  <si>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</si>
  <si>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</si>
  <si>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</si>
  <si>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</si>
  <si>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</si>
  <si>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</si>
  <si>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</si>
  <si>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</si>
  <si>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</si>
  <si>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</si>
  <si>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</si>
  <si>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</si>
  <si>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</si>
  <si>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</si>
  <si>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</si>
  <si>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</si>
  <si>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</si>
  <si>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</si>
  <si>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</si>
  <si>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</si>
  <si>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</si>
  <si>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</si>
  <si>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</si>
  <si>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</si>
  <si>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</si>
  <si>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</si>
  <si>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</si>
  <si>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</si>
  <si>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</si>
  <si>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</si>
  <si>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</si>
  <si>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</si>
  <si>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</si>
  <si>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</si>
  <si>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</si>
  <si>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</si>
  <si>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</si>
  <si>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</si>
  <si>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</si>
  <si>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</si>
  <si>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</si>
  <si>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</si>
  <si>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</si>
  <si>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</si>
  <si>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</si>
  <si>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</si>
  <si>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</si>
  <si>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</si>
  <si>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</si>
  <si>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</si>
  <si>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</si>
  <si>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</si>
  <si>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</si>
  <si>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</si>
  <si>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</si>
  <si>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</si>
  <si>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</si>
  <si>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</si>
  <si>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</si>
  <si>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</si>
  <si>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</si>
  <si>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</si>
  <si>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</si>
  <si>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</si>
  <si>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</si>
  <si>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</si>
  <si>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</si>
  <si>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</si>
  <si>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</si>
  <si>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</si>
  <si>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</si>
  <si>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</si>
  <si>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</si>
  <si>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</si>
  <si>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</si>
  <si>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</si>
  <si>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</si>
  <si>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</si>
  <si>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</si>
  <si>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</si>
  <si>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</si>
  <si>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</si>
  <si>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</si>
  <si>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</si>
  <si>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</si>
  <si>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</si>
  <si>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</si>
  <si>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</si>
  <si>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</si>
  <si>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</si>
  <si>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</si>
  <si>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</si>
  <si>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</si>
  <si>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</si>
  <si>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</si>
  <si>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</si>
  <si>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</si>
  <si>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</si>
  <si>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</si>
  <si>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</si>
  <si>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</si>
  <si>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</si>
  <si>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</si>
  <si>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</si>
  <si>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</si>
  <si>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</si>
  <si>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</si>
  <si>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</si>
  <si>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</si>
  <si>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</si>
  <si>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</si>
  <si>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</si>
  <si>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</si>
  <si>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</si>
  <si>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</si>
  <si>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</si>
  <si>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</si>
  <si>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</si>
  <si>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</si>
  <si>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</si>
  <si>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</si>
  <si>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</si>
  <si>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</si>
  <si>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</si>
  <si>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</si>
  <si>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</si>
  <si>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</si>
  <si>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</si>
  <si>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</si>
  <si>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</si>
  <si>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</si>
  <si>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</si>
  <si>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</si>
  <si>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</si>
  <si>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</si>
  <si>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</si>
  <si>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</si>
  <si>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</si>
  <si>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</si>
  <si>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</si>
  <si>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</si>
  <si>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</si>
  <si>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</si>
  <si>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</si>
  <si>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</si>
  <si>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</si>
  <si>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</si>
  <si>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</si>
  <si>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</si>
  <si>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</si>
  <si>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</si>
  <si>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</si>
  <si>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</si>
  <si>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</si>
  <si>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</si>
  <si>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</si>
  <si>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</si>
  <si>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</si>
  <si>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</si>
  <si>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</si>
  <si>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</si>
  <si>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</si>
  <si>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</si>
  <si>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</si>
  <si>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</si>
  <si>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</si>
  <si>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</si>
  <si>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</si>
  <si>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</si>
  <si>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</si>
  <si>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</si>
  <si>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</si>
  <si>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</si>
  <si>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</si>
  <si>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</si>
  <si>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</si>
  <si>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</si>
  <si>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</si>
  <si>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</si>
  <si>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</si>
  <si>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</si>
  <si>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</si>
  <si>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</si>
  <si>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</si>
  <si>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</si>
  <si>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</si>
  <si>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</si>
  <si>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</si>
  <si>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</si>
  <si>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</si>
  <si>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</si>
  <si>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</si>
  <si>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</si>
  <si>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</si>
  <si>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</si>
  <si>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</si>
  <si>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</si>
  <si>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</si>
  <si>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</si>
  <si>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</si>
  <si>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</si>
  <si>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</si>
  <si>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</si>
  <si>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</si>
  <si>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</si>
  <si>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</si>
  <si>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</si>
  <si>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</si>
  <si>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</si>
  <si>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</si>
  <si>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</si>
  <si>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</si>
  <si>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</si>
  <si>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</si>
  <si>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</si>
  <si>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</si>
  <si>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</si>
  <si>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</si>
  <si>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</si>
  <si>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</si>
  <si>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</si>
  <si>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</si>
  <si>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</si>
  <si>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</si>
  <si>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</si>
  <si>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</si>
  <si>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</si>
  <si>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</si>
  <si>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</si>
  <si>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</si>
  <si>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</si>
  <si>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</si>
  <si>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</si>
  <si>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</si>
  <si>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</si>
  <si>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</si>
  <si>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</si>
  <si>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</si>
  <si>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</si>
  <si>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</si>
  <si>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</si>
  <si>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</si>
  <si>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</si>
  <si>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</si>
  <si>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</si>
  <si>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</si>
  <si>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</si>
  <si>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</si>
  <si>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</si>
  <si>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</si>
  <si>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</si>
  <si>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</si>
  <si>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</si>
  <si>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</si>
  <si>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</si>
  <si>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</si>
  <si>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</si>
  <si>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</si>
  <si>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</si>
  <si>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</si>
  <si>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</si>
  <si>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</si>
  <si>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</si>
  <si>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</si>
  <si>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</si>
  <si>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</si>
  <si>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</si>
  <si>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</si>
  <si>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</si>
  <si>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</si>
  <si>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</si>
  <si>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</si>
  <si>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</si>
  <si>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</si>
  <si>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</si>
  <si>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</si>
  <si>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</si>
  <si>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</si>
  <si>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</si>
  <si>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</si>
  <si>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</si>
  <si>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</si>
  <si>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</si>
  <si>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</si>
  <si>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</si>
  <si>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</si>
  <si>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</si>
  <si>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</si>
  <si>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</si>
  <si>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</si>
  <si>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</si>
  <si>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</si>
  <si>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</si>
  <si>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</si>
  <si>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</si>
  <si>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</si>
  <si>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</si>
  <si>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</si>
  <si>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</si>
  <si>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</si>
  <si>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</si>
  <si>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</si>
  <si>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</si>
  <si>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</si>
  <si>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</si>
  <si>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</si>
  <si>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</si>
  <si>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</si>
  <si>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</si>
  <si>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</si>
  <si>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</si>
  <si>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</si>
  <si>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</si>
  <si>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</si>
  <si>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</si>
  <si>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</si>
  <si>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</si>
  <si>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</si>
  <si>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</si>
  <si>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</si>
  <si>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</si>
  <si>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</si>
  <si>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</si>
  <si>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</si>
  <si>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</si>
  <si>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</si>
  <si>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</si>
  <si>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</si>
  <si>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</si>
  <si>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</si>
  <si>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</si>
  <si>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</si>
  <si>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</si>
  <si>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</si>
  <si>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</si>
  <si>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</si>
  <si>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</si>
  <si>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</si>
  <si>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</si>
  <si>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</si>
  <si>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</si>
  <si>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</si>
  <si>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</si>
  <si>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</si>
  <si>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</si>
  <si>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</si>
  <si>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</si>
  <si>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</si>
  <si>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</si>
  <si>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</si>
  <si>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</si>
  <si>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</si>
  <si>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</si>
  <si>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</si>
  <si>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</si>
  <si>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</si>
  <si>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</si>
  <si>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</si>
  <si>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</si>
  <si>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</si>
  <si>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</si>
  <si>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</si>
  <si>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</si>
  <si>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</si>
  <si>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</si>
  <si>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</si>
  <si>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</si>
  <si>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</si>
  <si>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</si>
  <si>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</si>
  <si>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</si>
  <si>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</si>
  <si>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</si>
  <si>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</si>
  <si>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</si>
  <si>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</si>
  <si>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</si>
  <si>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</si>
  <si>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</si>
  <si>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</si>
  <si>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</si>
  <si>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</si>
  <si>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</si>
  <si>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</si>
  <si>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</si>
  <si>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</si>
  <si>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</si>
  <si>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</si>
  <si>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</si>
  <si>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</si>
  <si>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</si>
  <si>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</si>
  <si>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</si>
  <si>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</si>
  <si>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</si>
  <si>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</si>
  <si>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</si>
  <si>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</si>
  <si>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</si>
  <si>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</si>
  <si>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</si>
  <si>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</si>
  <si>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</si>
  <si>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</si>
  <si>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</si>
  <si>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</si>
  <si>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</si>
  <si>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</si>
  <si>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</si>
  <si>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</si>
  <si>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</si>
  <si>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</si>
  <si>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</si>
  <si>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</si>
  <si>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</si>
  <si>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</si>
  <si>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</si>
  <si>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</si>
  <si>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</si>
  <si>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</si>
  <si>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</si>
  <si>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</si>
  <si>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</si>
  <si>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</si>
  <si>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</si>
  <si>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</si>
  <si>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</si>
  <si>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</si>
  <si>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</si>
  <si>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</si>
  <si>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</si>
  <si>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</si>
  <si>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</si>
  <si>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</si>
  <si>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</si>
  <si>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</si>
  <si>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</si>
  <si>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</si>
  <si>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</si>
  <si>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</si>
  <si>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</si>
  <si>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</si>
  <si>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</si>
  <si>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</si>
  <si>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</si>
  <si>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</si>
  <si>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</si>
  <si>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</si>
  <si>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</si>
  <si>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</si>
  <si>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</si>
  <si>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</si>
  <si>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</si>
  <si>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</si>
  <si>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</si>
  <si>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</si>
  <si>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</si>
  <si>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</si>
  <si>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</si>
  <si>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</si>
  <si>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</si>
  <si>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</si>
  <si>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</si>
  <si>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</si>
  <si>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</si>
  <si>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</si>
  <si>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</si>
  <si>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</si>
  <si>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</si>
  <si>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</si>
  <si>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</si>
  <si>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</si>
  <si>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</si>
  <si>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</si>
  <si>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</si>
  <si>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</si>
  <si>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</si>
  <si>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</si>
  <si>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</si>
  <si>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</si>
  <si>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</si>
  <si>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</si>
  <si>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</si>
  <si>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</si>
  <si>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</si>
  <si>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</si>
  <si>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</si>
  <si>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</si>
  <si>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</si>
  <si>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</si>
  <si>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</si>
  <si>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</si>
  <si>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</si>
  <si>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</si>
  <si>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</si>
  <si>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</si>
  <si>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</si>
  <si>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</si>
  <si>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</si>
  <si>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</si>
  <si>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</si>
  <si>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</si>
  <si>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</si>
  <si>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</si>
  <si>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</si>
  <si>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</si>
  <si>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</si>
  <si>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</si>
  <si>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</si>
  <si>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</si>
  <si>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</si>
  <si>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</si>
  <si>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</si>
  <si>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</si>
  <si>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</si>
  <si>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</si>
  <si>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</si>
  <si>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</si>
  <si>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</si>
  <si>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</si>
  <si>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</si>
  <si>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</si>
  <si>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</si>
  <si>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</si>
  <si>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</si>
  <si>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</si>
  <si>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</si>
  <si>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</si>
  <si>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</si>
  <si>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</si>
  <si>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</si>
  <si>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</si>
  <si>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</si>
  <si>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</si>
  <si>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</si>
  <si>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</si>
  <si>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</si>
  <si>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</si>
  <si>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</si>
  <si>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</si>
  <si>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</si>
  <si>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</si>
  <si>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</si>
  <si>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</si>
  <si>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</si>
  <si>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</si>
  <si>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</si>
  <si>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</si>
  <si>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</si>
  <si>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</si>
  <si>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</si>
  <si>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</si>
  <si>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</si>
  <si>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</si>
  <si>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</si>
  <si>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</si>
  <si>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</si>
  <si>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</si>
  <si>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</si>
  <si>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</si>
  <si>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</si>
  <si>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</si>
  <si>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</si>
  <si>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</si>
  <si>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</si>
  <si>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</si>
  <si>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</si>
  <si>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</si>
  <si>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</si>
  <si>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</si>
  <si>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</si>
  <si>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</si>
  <si>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</si>
  <si>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</si>
  <si>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</si>
  <si>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</si>
  <si>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</si>
  <si>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</si>
  <si>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</si>
  <si>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</si>
  <si>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</si>
  <si>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</si>
  <si>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</si>
  <si>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</si>
  <si>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</si>
  <si>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</si>
  <si>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</si>
  <si>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</si>
  <si>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</si>
  <si>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</si>
  <si>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</si>
  <si>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</si>
  <si>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</si>
  <si>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</si>
  <si>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</si>
  <si>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</si>
  <si>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</si>
  <si>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</si>
  <si>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</si>
  <si>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</si>
  <si>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</si>
  <si>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</si>
  <si>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</si>
  <si>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</si>
  <si>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</si>
  <si>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</si>
  <si>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</si>
  <si>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</si>
  <si>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</si>
  <si>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</si>
  <si>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</si>
  <si>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</si>
  <si>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</si>
  <si>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</si>
  <si>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</si>
  <si>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</si>
  <si>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</si>
  <si>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</si>
  <si>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</si>
  <si>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</si>
  <si>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</si>
  <si>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</si>
  <si>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</si>
  <si>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</si>
  <si>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</si>
  <si>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</si>
  <si>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</si>
  <si>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</si>
  <si>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</si>
  <si>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</si>
  <si>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</si>
  <si>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</si>
  <si>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</si>
  <si>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</si>
  <si>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</si>
  <si>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</si>
  <si>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</si>
  <si>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</si>
  <si>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</si>
  <si>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</si>
  <si>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</si>
  <si>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</si>
  <si>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</si>
  <si>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</si>
  <si>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</si>
  <si>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</si>
  <si>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</si>
  <si>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</si>
  <si>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</si>
  <si>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</si>
  <si>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</si>
  <si>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</si>
  <si>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</si>
  <si>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</si>
  <si>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</si>
  <si>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</si>
  <si>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</si>
  <si>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</si>
  <si>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</si>
  <si>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</si>
  <si>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</si>
  <si>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</si>
  <si>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</si>
  <si>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</si>
  <si>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</si>
  <si>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</si>
  <si>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</si>
  <si>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</si>
  <si>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</si>
  <si>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</si>
  <si>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</si>
  <si>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</si>
  <si>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</si>
  <si>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</si>
  <si>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</si>
  <si>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</si>
  <si>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</si>
  <si>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</si>
  <si>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</si>
  <si>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</si>
  <si>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</si>
  <si>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</si>
  <si>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</si>
  <si>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</si>
  <si>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</si>
  <si>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</si>
  <si>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</si>
  <si>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</si>
  <si>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</si>
  <si>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</si>
  <si>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</si>
  <si>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</si>
  <si>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</si>
  <si>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</si>
  <si>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</si>
  <si>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</si>
  <si>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</si>
  <si>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</si>
  <si>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</si>
  <si>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</si>
  <si>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</si>
  <si>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</si>
  <si>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</si>
  <si>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</si>
  <si>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</si>
  <si>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</si>
  <si>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</si>
  <si>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</si>
  <si>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</si>
  <si>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</si>
  <si>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</si>
  <si>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</si>
  <si>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</si>
  <si>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</si>
  <si>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</si>
  <si>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</si>
  <si>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</si>
  <si>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</si>
  <si>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</si>
  <si>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</si>
  <si>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</si>
  <si>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</si>
  <si>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</si>
  <si>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</si>
  <si>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</si>
  <si>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</si>
  <si>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</si>
  <si>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</si>
  <si>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</si>
  <si>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</si>
  <si>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</si>
  <si>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</si>
  <si>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</si>
  <si>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</si>
  <si>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</si>
  <si>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</si>
  <si>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</si>
  <si>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</si>
  <si>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</si>
  <si>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</si>
  <si>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</si>
  <si>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</si>
  <si>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</si>
  <si>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</si>
  <si>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</si>
  <si>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</si>
  <si>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</si>
  <si>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</si>
  <si>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</si>
  <si>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</si>
  <si>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</si>
  <si>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</si>
  <si>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</si>
  <si>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</si>
  <si>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</si>
  <si>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</si>
  <si>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</si>
  <si>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</si>
  <si>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</si>
  <si>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</si>
  <si>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</si>
  <si>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</si>
  <si>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</si>
  <si>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</si>
  <si>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</si>
  <si>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</si>
  <si>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</si>
  <si>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</si>
  <si>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</si>
  <si>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</si>
  <si>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</si>
  <si>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</si>
  <si>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</si>
  <si>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</si>
  <si>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</si>
  <si>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</si>
  <si>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</si>
  <si>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</si>
  <si>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</si>
  <si>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</si>
  <si>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</si>
  <si>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</si>
  <si>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</si>
  <si>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</si>
  <si>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</si>
  <si>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</si>
  <si>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</si>
  <si>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</si>
  <si>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</si>
  <si>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</si>
  <si>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</si>
  <si>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</si>
  <si>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</si>
  <si>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</si>
  <si>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</si>
  <si>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</si>
  <si>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</si>
  <si>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</si>
  <si>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</si>
  <si>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</si>
  <si>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</si>
  <si>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</si>
  <si>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</si>
  <si>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</si>
  <si>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</si>
  <si>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</si>
  <si>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</si>
  <si>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</si>
  <si>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</si>
  <si>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</si>
  <si>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</si>
  <si>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</si>
  <si>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</si>
  <si>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</si>
  <si>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</si>
  <si>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</si>
  <si>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</si>
  <si>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</si>
  <si>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</si>
  <si>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</si>
  <si>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</si>
  <si>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</si>
  <si>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</si>
  <si>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</si>
  <si>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</si>
  <si>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</si>
  <si>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</si>
  <si>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</si>
  <si>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</si>
  <si>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</si>
  <si>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</si>
  <si>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</si>
  <si>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</si>
  <si>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</si>
  <si>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</si>
  <si>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</si>
  <si>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</si>
  <si>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</si>
  <si>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</si>
  <si>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</si>
  <si>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</si>
  <si>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</si>
  <si>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</si>
  <si>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</si>
  <si>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</si>
  <si>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</si>
  <si>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</si>
  <si>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</si>
  <si>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</si>
  <si>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</si>
  <si>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</si>
  <si>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</si>
  <si>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</si>
  <si>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</si>
  <si>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</si>
  <si>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</si>
  <si>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</si>
  <si>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</si>
  <si>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</si>
  <si>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</si>
  <si>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</si>
  <si>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</si>
  <si>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</si>
  <si>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</si>
  <si>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</si>
  <si>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</si>
  <si>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</si>
  <si>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</si>
  <si>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</si>
  <si>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</si>
  <si>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</si>
  <si>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</si>
  <si>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</si>
  <si>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</si>
  <si>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</si>
  <si>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</si>
  <si>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</si>
  <si>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</si>
  <si>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</si>
  <si>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</si>
  <si>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</si>
  <si>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</si>
  <si>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</si>
  <si>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</si>
  <si>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</si>
  <si>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</si>
  <si>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</si>
  <si>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</si>
  <si>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</si>
  <si>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</si>
  <si>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</si>
  <si>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</si>
  <si>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</si>
  <si>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</si>
  <si>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</si>
  <si>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</si>
  <si>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</si>
  <si>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</si>
  <si>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</si>
  <si>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</si>
  <si>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</si>
  <si>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</si>
  <si>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</si>
  <si>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</si>
  <si>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</si>
  <si>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</si>
  <si>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</si>
  <si>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</si>
  <si>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</si>
  <si>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</si>
  <si>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</si>
  <si>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</si>
  <si>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</si>
  <si>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</si>
  <si>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</si>
  <si>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</si>
  <si>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</si>
  <si>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</si>
  <si>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</si>
  <si>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</si>
  <si>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</si>
  <si>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</si>
  <si>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</si>
  <si>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</si>
  <si>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</si>
  <si>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</si>
  <si>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</si>
  <si>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</si>
  <si>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</si>
  <si>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</si>
  <si>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</si>
  <si>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</si>
  <si>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</si>
  <si>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</si>
  <si>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</si>
  <si>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</si>
  <si>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</si>
  <si>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</si>
  <si>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</si>
  <si>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</si>
  <si>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</si>
  <si>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</si>
  <si>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</si>
  <si>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</si>
  <si>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</si>
  <si>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</si>
  <si>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</si>
  <si>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</si>
  <si>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</si>
  <si>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</si>
  <si>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</si>
  <si>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</si>
  <si>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</si>
  <si>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</si>
  <si>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</si>
  <si>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</si>
  <si>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</si>
  <si>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</si>
  <si>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</si>
  <si>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</si>
  <si>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</si>
  <si>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</si>
  <si>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</si>
  <si>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</si>
  <si>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</si>
  <si>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</si>
  <si>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</si>
  <si>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</si>
  <si>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</si>
  <si>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</si>
  <si>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</si>
  <si>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</si>
  <si>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</si>
  <si>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</si>
  <si>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</si>
  <si>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</si>
  <si>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</si>
  <si>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</si>
  <si>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</si>
  <si>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</si>
  <si>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</si>
  <si>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</si>
  <si>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</si>
  <si>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</si>
  <si>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</si>
  <si>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</si>
  <si>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</si>
  <si>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</si>
  <si>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</si>
  <si>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</si>
  <si>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</si>
  <si>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</si>
  <si>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</si>
  <si>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</si>
  <si>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</si>
  <si>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</si>
  <si>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</si>
  <si>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</si>
  <si>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</si>
  <si>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</si>
  <si>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</si>
  <si>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</si>
  <si>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</si>
  <si>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</si>
  <si>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</si>
  <si>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</si>
  <si>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</si>
  <si>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</si>
  <si>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</si>
  <si>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</si>
  <si>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</si>
  <si>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</si>
  <si>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</si>
  <si>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</si>
  <si>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</si>
  <si>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</si>
  <si>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</si>
  <si>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</si>
  <si>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</si>
  <si>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</si>
  <si>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</si>
  <si>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</si>
  <si>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</si>
  <si>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</si>
  <si>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</si>
  <si>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</si>
  <si>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</si>
  <si>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</si>
  <si>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</si>
  <si>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</si>
  <si>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</si>
  <si>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</si>
  <si>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</si>
  <si>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</si>
  <si>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</si>
  <si>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</si>
  <si>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</si>
  <si>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</si>
  <si>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</si>
  <si>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</si>
  <si>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</si>
  <si>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</si>
  <si>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</si>
  <si>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</si>
  <si>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</si>
  <si>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</si>
  <si>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</si>
  <si>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</si>
  <si>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</si>
  <si>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</si>
  <si>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</si>
  <si>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</si>
  <si>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</si>
  <si>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</si>
  <si>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</si>
  <si>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</si>
  <si>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</si>
  <si>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</si>
  <si>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</si>
  <si>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</si>
  <si>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</si>
  <si>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</si>
  <si>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</si>
  <si>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</si>
  <si>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</si>
  <si>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</si>
  <si>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</si>
  <si>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</si>
  <si>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</si>
  <si>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</si>
  <si>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</si>
  <si>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</si>
  <si>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</si>
  <si>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</si>
  <si>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</si>
  <si>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</si>
  <si>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</si>
  <si>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</si>
  <si>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</si>
  <si>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</si>
  <si>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</si>
  <si>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</si>
  <si>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</si>
  <si>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</si>
  <si>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</si>
  <si>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</si>
  <si>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</si>
  <si>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</si>
  <si>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</si>
  <si>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</si>
  <si>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</si>
  <si>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</si>
  <si>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</si>
  <si>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</si>
  <si>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</si>
  <si>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</si>
  <si>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</si>
  <si>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</si>
  <si>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</si>
  <si>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</si>
  <si>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</si>
  <si>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</si>
  <si>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</si>
  <si>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</si>
  <si>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</si>
  <si>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</si>
  <si>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</si>
  <si>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</si>
  <si>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</si>
  <si>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</si>
  <si>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</si>
  <si>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</si>
  <si>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</si>
  <si>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</si>
  <si>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</si>
  <si>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</si>
  <si>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</si>
  <si>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</si>
  <si>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</si>
  <si>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</si>
  <si>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</si>
  <si>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</si>
  <si>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</si>
  <si>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</si>
  <si>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</si>
  <si>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</si>
  <si>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</si>
  <si>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</si>
  <si>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</si>
  <si>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</si>
  <si>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</si>
  <si>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</si>
  <si>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</si>
  <si>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</si>
  <si>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</si>
  <si>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</si>
  <si>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</si>
  <si>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</si>
  <si>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</si>
  <si>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</si>
  <si>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</si>
  <si>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</si>
  <si>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</si>
  <si>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</si>
  <si>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</si>
  <si>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</si>
  <si>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</si>
  <si>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</si>
  <si>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</si>
  <si>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</si>
  <si>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</si>
  <si>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</si>
  <si>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</si>
  <si>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</si>
  <si>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</si>
  <si>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</si>
  <si>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</si>
  <si>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</si>
  <si>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</si>
  <si>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</si>
  <si>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</si>
  <si>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</si>
  <si>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</si>
  <si>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</si>
  <si>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</si>
  <si>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</si>
  <si>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</si>
  <si>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</si>
  <si>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</si>
  <si>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</si>
  <si>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</si>
  <si>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</si>
  <si>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</si>
  <si>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</si>
  <si>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</si>
  <si>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</si>
  <si>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</si>
  <si>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</si>
  <si>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</si>
  <si>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</si>
  <si>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</si>
  <si>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</si>
  <si>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</si>
  <si>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</si>
  <si>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</si>
  <si>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</si>
  <si>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</si>
  <si>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</si>
  <si>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</si>
  <si>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</si>
  <si>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</si>
  <si>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</si>
  <si>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</si>
  <si>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</si>
  <si>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</si>
  <si>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</si>
  <si>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</si>
  <si>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</si>
  <si>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</si>
  <si>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</si>
  <si>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</si>
  <si>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</si>
  <si>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</si>
  <si>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</si>
  <si>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</si>
  <si>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</si>
  <si>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</si>
  <si>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</si>
  <si>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</si>
  <si>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</si>
  <si>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</si>
  <si>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</si>
  <si>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</si>
  <si>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</si>
  <si>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</si>
  <si>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</si>
  <si>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</si>
  <si>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</si>
  <si>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</si>
  <si>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</si>
  <si>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</si>
  <si>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</si>
  <si>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</si>
  <si>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</si>
  <si>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</si>
  <si>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</si>
  <si>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</si>
  <si>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</si>
  <si>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</si>
  <si>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</si>
  <si>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</si>
  <si>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</si>
  <si>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</si>
  <si>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</si>
  <si>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</si>
  <si>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</si>
  <si>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</si>
  <si>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</si>
  <si>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</si>
  <si>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</si>
  <si>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</si>
  <si>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</si>
  <si>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</si>
  <si>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</si>
  <si>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</si>
  <si>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</si>
  <si>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</si>
  <si>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</si>
  <si>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</si>
  <si>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</si>
  <si>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</si>
  <si>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</si>
  <si>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</si>
  <si>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</si>
  <si>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</si>
  <si>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</si>
  <si>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</si>
  <si>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</si>
  <si>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</si>
  <si>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</si>
  <si>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</si>
  <si>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</si>
  <si>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</si>
  <si>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</si>
  <si>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</si>
  <si>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</si>
  <si>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</si>
  <si>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</si>
  <si>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</si>
  <si>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</si>
  <si>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</si>
  <si>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</si>
  <si>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</si>
  <si>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</si>
  <si>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</si>
  <si>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</si>
  <si>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</si>
  <si>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</si>
  <si>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</si>
  <si>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</si>
  <si>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</si>
  <si>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</si>
  <si>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</si>
  <si>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</si>
  <si>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</si>
  <si>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</si>
  <si>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</si>
  <si>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</si>
  <si>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</si>
  <si>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</si>
  <si>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</si>
  <si>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</si>
  <si>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</si>
  <si>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</si>
  <si>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</si>
  <si>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</si>
  <si>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</si>
  <si>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</si>
  <si>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</si>
  <si>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</si>
  <si>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</si>
  <si>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</si>
  <si>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</si>
  <si>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</si>
  <si>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</si>
  <si>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</si>
  <si>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</si>
  <si>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</si>
  <si>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</si>
  <si>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</si>
  <si>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</si>
  <si>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</si>
  <si>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</si>
  <si>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</si>
  <si>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</si>
  <si>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</si>
  <si>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</si>
  <si>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</si>
  <si>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</si>
  <si>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</si>
  <si>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</si>
  <si>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</si>
  <si>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</si>
  <si>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</si>
  <si>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</si>
  <si>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</si>
  <si>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</si>
  <si>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</si>
  <si>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</si>
  <si>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</si>
  <si>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</si>
  <si>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</si>
  <si>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</si>
  <si>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</si>
  <si>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</si>
  <si>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</si>
  <si>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</si>
  <si>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</si>
  <si>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</si>
  <si>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</si>
  <si>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</si>
  <si>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</si>
  <si>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</si>
  <si>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</si>
  <si>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</si>
  <si>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</si>
  <si>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</si>
  <si>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</si>
  <si>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</si>
  <si>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</si>
  <si>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</si>
  <si>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</si>
  <si>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</si>
  <si>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</si>
  <si>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</si>
  <si>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</si>
  <si>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</si>
  <si>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</si>
  <si>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</si>
  <si>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</si>
  <si>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</si>
  <si>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</si>
  <si>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</si>
  <si>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</si>
  <si>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</si>
  <si>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</si>
  <si>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</si>
  <si>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</si>
  <si>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</si>
  <si>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</si>
  <si>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</si>
  <si>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</si>
  <si>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</si>
  <si>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</si>
  <si>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</si>
  <si>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</si>
  <si>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</si>
  <si>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</si>
  <si>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</si>
  <si>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</si>
  <si>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</si>
  <si>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</si>
  <si>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</si>
  <si>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</si>
  <si>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</si>
  <si>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</si>
  <si>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</si>
  <si>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</si>
  <si>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</si>
  <si>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</si>
  <si>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</si>
  <si>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</si>
  <si>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</si>
  <si>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</si>
  <si>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</si>
  <si>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</si>
  <si>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</si>
  <si>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</si>
  <si>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</si>
  <si>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</si>
  <si>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</si>
  <si>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</si>
  <si>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</si>
  <si>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</si>
  <si>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</si>
  <si>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</si>
  <si>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</si>
  <si>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</si>
  <si>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</si>
  <si>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</si>
  <si>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</si>
  <si>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</si>
  <si>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</si>
  <si>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</si>
  <si>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</si>
  <si>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</si>
  <si>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</si>
  <si>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</si>
  <si>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</si>
  <si>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</si>
  <si>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</si>
  <si>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</si>
  <si>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</si>
  <si>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</si>
  <si>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</si>
  <si>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</si>
  <si>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</si>
  <si>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</si>
  <si>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</si>
  <si>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</si>
  <si>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</si>
  <si>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</si>
  <si>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</si>
  <si>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</si>
  <si>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</si>
  <si>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</si>
  <si>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</si>
  <si>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</si>
  <si>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</si>
  <si>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</si>
  <si>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</si>
  <si>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</si>
  <si>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</si>
  <si>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</si>
  <si>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</si>
  <si>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</si>
  <si>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</si>
  <si>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</si>
  <si>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</si>
  <si>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</si>
  <si>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</si>
  <si>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</si>
  <si>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</si>
  <si>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</si>
  <si>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</si>
  <si>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</si>
  <si>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</si>
  <si>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</si>
  <si>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</si>
  <si>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</si>
  <si>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</si>
  <si>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</si>
  <si>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</si>
  <si>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</si>
  <si>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</si>
  <si>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</si>
  <si>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</si>
  <si>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</si>
  <si>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</si>
  <si>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</si>
  <si>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</si>
  <si>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</si>
  <si>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</si>
  <si>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</si>
  <si>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</si>
  <si>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</si>
  <si>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</si>
  <si>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</si>
  <si>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</si>
  <si>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</si>
  <si>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</si>
  <si>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</si>
  <si>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</si>
  <si>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</si>
  <si>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</si>
  <si>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</si>
  <si>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</si>
  <si>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</si>
  <si>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</si>
  <si>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</si>
  <si>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</si>
  <si>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</si>
  <si>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</si>
  <si>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</si>
  <si>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</si>
  <si>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</si>
  <si>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</si>
  <si>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</si>
  <si>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</si>
  <si>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</si>
  <si>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</si>
  <si>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</si>
  <si>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</si>
  <si>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</si>
  <si>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</si>
  <si>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</si>
  <si>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</si>
  <si>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</si>
  <si>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</si>
  <si>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</si>
  <si>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</si>
  <si>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</si>
  <si>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</si>
  <si>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</si>
  <si>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</si>
  <si>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</si>
  <si>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</si>
  <si>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</si>
  <si>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</si>
  <si>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</si>
  <si>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</si>
  <si>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</si>
  <si>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</si>
  <si>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</si>
  <si>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</si>
  <si>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</si>
  <si>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</si>
  <si>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</si>
  <si>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</si>
  <si>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</si>
  <si>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</si>
  <si>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</si>
  <si>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</si>
  <si>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</si>
  <si>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</si>
  <si>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</si>
  <si>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</si>
  <si>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</si>
  <si>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</si>
  <si>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</si>
  <si>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</si>
  <si>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</si>
  <si>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</si>
  <si>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</si>
  <si>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</si>
  <si>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</si>
  <si>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</si>
  <si>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</si>
  <si>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</si>
  <si>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</si>
  <si>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</si>
  <si>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</si>
  <si>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</si>
  <si>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</si>
  <si>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</si>
  <si>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</si>
  <si>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</si>
  <si>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</si>
  <si>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</si>
  <si>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</si>
  <si>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</si>
  <si>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</si>
  <si>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</si>
  <si>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</si>
  <si>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</si>
  <si>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</si>
  <si>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</si>
  <si>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</si>
  <si>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</si>
  <si>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</si>
  <si>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</si>
  <si>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</si>
  <si>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</si>
  <si>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</si>
  <si>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</si>
  <si>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</si>
  <si>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</si>
  <si>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</si>
  <si>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</si>
  <si>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</si>
  <si>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</si>
  <si>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</si>
  <si>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</si>
  <si>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</si>
  <si>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</si>
  <si>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</si>
  <si>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</si>
  <si>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</si>
  <si>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</si>
  <si>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</si>
  <si>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</si>
  <si>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</si>
  <si>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</si>
  <si>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</si>
  <si>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</si>
  <si>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</si>
  <si>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</si>
  <si>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</si>
  <si>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</si>
  <si>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</si>
  <si>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</si>
  <si>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</si>
  <si>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</si>
  <si>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</si>
  <si>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</si>
  <si>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</si>
  <si>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</si>
  <si>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</si>
  <si>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</si>
  <si>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</si>
  <si>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</si>
  <si>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</si>
  <si>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</si>
  <si>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</si>
  <si>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</si>
  <si>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</si>
  <si>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</si>
  <si>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</si>
  <si>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</si>
  <si>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</si>
  <si>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</si>
  <si>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</si>
  <si>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</si>
  <si>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</si>
  <si>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</si>
  <si>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</si>
  <si>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</si>
  <si>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</si>
  <si>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</si>
  <si>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</si>
  <si>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</si>
  <si>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</si>
  <si>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</si>
  <si>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</si>
  <si>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</si>
  <si>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</si>
  <si>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</si>
  <si>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</si>
  <si>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</si>
  <si>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</si>
  <si>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</si>
  <si>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</si>
  <si>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</si>
  <si>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</si>
  <si>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</si>
  <si>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</si>
  <si>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</si>
  <si>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</si>
  <si>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</si>
  <si>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</si>
  <si>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</si>
  <si>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</si>
  <si>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</si>
  <si>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</si>
  <si>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</si>
  <si>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</si>
  <si>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</si>
  <si>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</si>
  <si>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</si>
  <si>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</si>
  <si>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</si>
  <si>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</si>
  <si>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</si>
  <si>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</si>
  <si>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</si>
  <si>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</si>
  <si>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</si>
  <si>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</si>
  <si>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</si>
  <si>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</si>
  <si>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</si>
  <si>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</si>
  <si>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</si>
  <si>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</si>
  <si>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</si>
  <si>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</si>
  <si>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</si>
  <si>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</si>
  <si>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</si>
  <si>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</si>
  <si>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</si>
  <si>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</si>
  <si>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</si>
  <si>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</si>
  <si>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</si>
  <si>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</si>
  <si>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</si>
  <si>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</si>
  <si>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</si>
  <si>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</si>
  <si>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</si>
  <si>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</si>
  <si>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</si>
  <si>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</si>
  <si>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</si>
  <si>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</si>
  <si>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</si>
  <si>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</si>
  <si>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</si>
  <si>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</si>
  <si>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</si>
  <si>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</si>
  <si>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</si>
  <si>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</si>
  <si>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</si>
  <si>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</si>
  <si>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</si>
  <si>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</si>
  <si>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</si>
  <si>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</si>
  <si>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</si>
  <si>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</si>
  <si>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</si>
  <si>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</si>
  <si>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</si>
  <si>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</si>
  <si>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</si>
  <si>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</si>
  <si>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</si>
  <si>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</si>
  <si>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</si>
  <si>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</si>
  <si>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</si>
  <si>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</si>
  <si>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</si>
  <si>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</si>
  <si>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</si>
  <si>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</si>
  <si>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</si>
  <si>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</si>
  <si>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</si>
  <si>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</si>
  <si>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</si>
  <si>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</si>
  <si>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</si>
  <si>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</si>
  <si>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</si>
  <si>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</si>
  <si>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</si>
  <si>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</si>
  <si>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</si>
  <si>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</si>
  <si>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</si>
  <si>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</si>
  <si>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</si>
  <si>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</si>
  <si>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</si>
  <si>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</si>
  <si>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</si>
  <si>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</si>
  <si>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</si>
  <si>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</si>
  <si>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</si>
  <si>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</si>
  <si>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</si>
  <si>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</si>
  <si>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</si>
  <si>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</si>
  <si>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</si>
  <si>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</si>
  <si>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</si>
  <si>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</si>
  <si>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</si>
  <si>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</si>
  <si>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</si>
  <si>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</si>
  <si>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</si>
  <si>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</si>
  <si>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</si>
  <si>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</si>
  <si>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</si>
  <si>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</si>
  <si>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</si>
  <si>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</si>
  <si>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</si>
  <si>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</si>
  <si>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</si>
  <si>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</si>
  <si>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</si>
  <si>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</si>
  <si>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</si>
  <si>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</si>
  <si>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</si>
  <si>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</si>
  <si>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</si>
  <si>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</si>
  <si>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</si>
  <si>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</si>
  <si>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</si>
  <si>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</si>
  <si>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</si>
  <si>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</si>
  <si>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</si>
  <si>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</si>
  <si>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</si>
  <si>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</si>
  <si>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</si>
  <si>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</si>
  <si>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</si>
  <si>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</si>
  <si>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</si>
  <si>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</si>
  <si>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</si>
  <si>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</si>
  <si>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</si>
  <si>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</si>
  <si>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</si>
  <si>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</si>
  <si>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</si>
  <si>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</si>
  <si>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</si>
  <si>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</si>
  <si>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</si>
  <si>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</si>
  <si>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</si>
  <si>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</si>
  <si>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</si>
  <si>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</si>
  <si>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</si>
  <si>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</si>
  <si>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</si>
  <si>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</si>
  <si>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</si>
  <si>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</si>
  <si>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</si>
  <si>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</si>
  <si>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</si>
  <si>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</si>
  <si>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</si>
  <si>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</si>
  <si>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</si>
  <si>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</si>
  <si>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</si>
  <si>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</si>
  <si>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</si>
  <si>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</si>
  <si>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</si>
  <si>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</si>
  <si>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</si>
  <si>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</si>
  <si>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</si>
  <si>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</si>
  <si>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</si>
  <si>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</si>
  <si>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</si>
  <si>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</si>
  <si>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</si>
  <si>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</si>
  <si>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</si>
  <si>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</si>
  <si>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</si>
  <si>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</si>
  <si>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</si>
  <si>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</si>
  <si>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</si>
  <si>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</si>
  <si>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</si>
  <si>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</si>
  <si>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</si>
  <si>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</si>
  <si>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</si>
  <si>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</si>
  <si>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</si>
  <si>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</si>
  <si>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</si>
  <si>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</si>
  <si>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</si>
  <si>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</si>
  <si>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</si>
  <si>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</si>
  <si>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</si>
  <si>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</si>
  <si>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</si>
  <si>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</si>
  <si>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</si>
  <si>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</si>
  <si>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</si>
  <si>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</si>
  <si>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</si>
  <si>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</si>
  <si>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</si>
  <si>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</si>
  <si>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</si>
  <si>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</si>
  <si>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</si>
  <si>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</si>
  <si>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</si>
  <si>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</si>
  <si>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</si>
  <si>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</si>
  <si>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</si>
  <si>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</si>
  <si>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</si>
  <si>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</si>
  <si>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</si>
  <si>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</si>
  <si>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</si>
  <si>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</si>
  <si>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</si>
  <si>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</si>
  <si>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</si>
  <si>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</si>
  <si>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</si>
  <si>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</si>
  <si>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</si>
  <si>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</si>
  <si>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</si>
  <si>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</si>
  <si>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</si>
  <si>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</si>
  <si>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</si>
  <si>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</si>
  <si>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</si>
  <si>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</si>
  <si>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</si>
  <si>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</si>
  <si>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</si>
  <si>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</si>
  <si>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</si>
  <si>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</si>
  <si>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</si>
  <si>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</si>
  <si>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</si>
  <si>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</si>
  <si>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</si>
  <si>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</si>
  <si>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</si>
  <si>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</si>
  <si>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</si>
  <si>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</si>
  <si>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</si>
  <si>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</si>
  <si>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</si>
  <si>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</si>
  <si>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</si>
  <si>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</si>
  <si>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</si>
  <si>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</si>
  <si>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</si>
  <si>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</si>
  <si>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</si>
  <si>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</si>
  <si>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</si>
  <si>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</si>
  <si>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</si>
  <si>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</si>
  <si>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</si>
  <si>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</si>
  <si>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</si>
  <si>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</si>
  <si>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</si>
  <si>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</si>
  <si>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</si>
  <si>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</si>
  <si>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</si>
  <si>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</si>
  <si>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</si>
  <si>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</si>
  <si>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</si>
  <si>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</si>
  <si>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</si>
  <si>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</si>
  <si>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</si>
  <si>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</si>
  <si>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</si>
  <si>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</si>
  <si>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</si>
  <si>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</si>
  <si>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</si>
  <si>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</si>
  <si>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</si>
  <si>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</si>
  <si>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</si>
  <si>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</si>
  <si>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</si>
  <si>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</si>
  <si>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</si>
  <si>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</si>
  <si>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</si>
  <si>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</si>
  <si>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</si>
  <si>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</si>
  <si>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</si>
  <si>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</si>
  <si>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</si>
  <si>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</si>
  <si>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</si>
  <si>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</si>
  <si>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</si>
  <si>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</si>
  <si>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</si>
  <si>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</si>
  <si>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</si>
  <si>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</si>
  <si>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</si>
  <si>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</si>
  <si>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</si>
  <si>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</si>
  <si>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</si>
  <si>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</si>
  <si>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</si>
  <si>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</si>
  <si>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</si>
  <si>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</si>
  <si>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</si>
  <si>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</si>
  <si>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</si>
  <si>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</si>
  <si>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</si>
  <si>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</si>
  <si>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</si>
  <si>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</si>
  <si>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</si>
  <si>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</si>
  <si>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</si>
  <si>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</si>
  <si>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</si>
  <si>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</si>
  <si>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</si>
  <si>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</si>
  <si>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</si>
  <si>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</si>
  <si>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</si>
  <si>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</si>
  <si>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</si>
  <si>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</si>
  <si>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</si>
  <si>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</si>
  <si>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</si>
  <si>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</si>
  <si>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</si>
  <si>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</si>
  <si>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</si>
  <si>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</si>
  <si>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</si>
  <si>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</si>
  <si>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</si>
  <si>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</si>
  <si>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</si>
  <si>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</si>
  <si>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</si>
  <si>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</si>
  <si>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</si>
  <si>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</si>
  <si>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</si>
  <si>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</si>
  <si>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</si>
  <si>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</si>
  <si>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</si>
  <si>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</si>
  <si>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</si>
  <si>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</si>
  <si>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</si>
  <si>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</si>
  <si>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</si>
  <si>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</si>
  <si>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</si>
  <si>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</si>
  <si>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</si>
  <si>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</si>
  <si>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</si>
  <si>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</si>
  <si>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</si>
  <si>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</si>
  <si>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</si>
  <si>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</si>
  <si>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</si>
  <si>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</si>
  <si>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</si>
  <si>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</si>
  <si>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</si>
  <si>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</si>
  <si>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</si>
  <si>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</si>
  <si>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</si>
  <si>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</si>
  <si>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</si>
  <si>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</si>
  <si>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</si>
  <si>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</si>
  <si>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</si>
  <si>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</si>
  <si>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</si>
  <si>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</si>
  <si>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</si>
  <si>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</si>
  <si>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</si>
  <si>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</si>
  <si>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</si>
  <si>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</si>
  <si>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</si>
  <si>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</si>
  <si>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</si>
  <si>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</si>
  <si>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</si>
  <si>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</si>
  <si>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</si>
  <si>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</si>
  <si>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</si>
  <si>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</si>
  <si>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</si>
  <si>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</si>
  <si>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</si>
  <si>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</si>
  <si>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</si>
  <si>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</si>
  <si>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</si>
  <si>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</si>
  <si>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</si>
  <si>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</si>
  <si>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</si>
  <si>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</si>
  <si>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</si>
  <si>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</si>
  <si>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</si>
  <si>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</si>
  <si>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</si>
  <si>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</si>
  <si>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</si>
  <si>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</si>
  <si>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</si>
  <si>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</si>
  <si>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</si>
  <si>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</si>
  <si>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</si>
  <si>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</si>
  <si>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</si>
  <si>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</si>
  <si>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</si>
  <si>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</si>
  <si>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</si>
  <si>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</si>
  <si>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</si>
  <si>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</si>
  <si>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</si>
  <si>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</si>
  <si>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</si>
  <si>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</si>
  <si>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</si>
  <si>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</si>
  <si>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</si>
  <si>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</si>
  <si>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</si>
  <si>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</si>
  <si>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</si>
  <si>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</si>
  <si>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</si>
  <si>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</si>
  <si>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</si>
  <si>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</si>
  <si>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</si>
  <si>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</si>
  <si>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</si>
  <si>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</si>
  <si>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</si>
  <si>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</si>
  <si>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</si>
  <si>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</si>
  <si>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</si>
  <si>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</si>
  <si>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</si>
  <si>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</si>
  <si>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</si>
  <si>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</si>
  <si>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</si>
  <si>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</si>
  <si>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</si>
  <si>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</si>
  <si>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</si>
  <si>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</si>
  <si>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</si>
  <si>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</si>
  <si>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</si>
  <si>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</si>
  <si>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</si>
  <si>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</si>
  <si>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</si>
  <si>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</si>
  <si>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</si>
  <si>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</si>
  <si>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</si>
  <si>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</si>
  <si>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</si>
  <si>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</si>
  <si>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</si>
  <si>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</si>
  <si>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</si>
  <si>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</si>
  <si>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</si>
  <si>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</si>
  <si>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</si>
  <si>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</si>
  <si>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</si>
  <si>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</si>
  <si>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</si>
  <si>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</si>
  <si>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</si>
  <si>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</si>
  <si>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</si>
  <si>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</si>
  <si>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</si>
  <si>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</si>
  <si>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</si>
  <si>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</si>
  <si>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</si>
  <si>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</si>
  <si>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</si>
  <si>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</si>
  <si>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</si>
  <si>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</si>
  <si>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</si>
  <si>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</si>
  <si>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</si>
  <si>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</si>
  <si>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</si>
  <si>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</si>
  <si>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</si>
  <si>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</si>
  <si>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</si>
  <si>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</si>
  <si>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</si>
  <si>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</si>
  <si>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</si>
  <si>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</si>
  <si>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</si>
  <si>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</si>
  <si>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</si>
  <si>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</si>
  <si>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</si>
  <si>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</si>
  <si>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</si>
  <si>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</si>
  <si>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</si>
  <si>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</si>
  <si>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</si>
  <si>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</si>
  <si>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</si>
  <si>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</si>
  <si>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</si>
  <si>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</si>
  <si>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</si>
  <si>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</si>
  <si>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</si>
  <si>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</si>
  <si>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</si>
  <si>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</si>
  <si>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</si>
  <si>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</si>
  <si>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</si>
  <si>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</si>
  <si>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</si>
  <si>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</si>
  <si>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</si>
  <si>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</si>
  <si>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</si>
  <si>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</si>
  <si>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</si>
  <si>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</si>
  <si>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</si>
  <si>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</si>
  <si>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</si>
  <si>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</si>
  <si>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</si>
  <si>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</si>
  <si>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</si>
  <si>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</si>
  <si>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</si>
  <si>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</si>
  <si>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</si>
  <si>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</si>
  <si>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</si>
  <si>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</si>
  <si>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</si>
  <si>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</si>
  <si>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</si>
  <si>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</si>
  <si>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</si>
  <si>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</si>
  <si>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</si>
  <si>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</si>
  <si>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</si>
  <si>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</si>
  <si>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</si>
  <si>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</si>
  <si>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</si>
  <si>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</si>
  <si>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</si>
  <si>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</si>
  <si>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</si>
  <si>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</si>
  <si>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</si>
  <si>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</si>
  <si>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</si>
  <si>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</si>
  <si>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</si>
  <si>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</si>
  <si>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</si>
  <si>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</si>
  <si>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</si>
  <si>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</si>
  <si>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</si>
  <si>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</si>
  <si>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</si>
  <si>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</si>
  <si>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</si>
  <si>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</si>
  <si>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</si>
  <si>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</si>
  <si>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</si>
  <si>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</si>
  <si>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</si>
  <si>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</si>
  <si>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</si>
  <si>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</si>
  <si>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</si>
  <si>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</si>
  <si>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</si>
  <si>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</si>
  <si>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</si>
  <si>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</si>
  <si>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</si>
  <si>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</si>
  <si>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</si>
  <si>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</si>
  <si>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</si>
  <si>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</si>
  <si>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</si>
  <si>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</si>
  <si>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</si>
  <si>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</si>
  <si>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</si>
  <si>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</si>
  <si>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</si>
  <si>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</si>
  <si>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</si>
  <si>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</si>
  <si>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</si>
  <si>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</si>
  <si>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</si>
  <si>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</si>
  <si>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</si>
  <si>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</si>
  <si>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</si>
  <si>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</si>
  <si>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</si>
  <si>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</si>
  <si>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</si>
  <si>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</si>
  <si>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</si>
  <si>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</si>
  <si>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</si>
  <si>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</si>
  <si>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</si>
  <si>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</si>
  <si>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</si>
  <si>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</si>
  <si>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</si>
  <si>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</si>
  <si>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</si>
  <si>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</si>
  <si>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</si>
  <si>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</si>
  <si>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</si>
  <si>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</si>
  <si>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</si>
  <si>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</si>
  <si>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</si>
  <si>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</si>
  <si>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</si>
  <si>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</si>
  <si>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</si>
  <si>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</si>
  <si>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</si>
  <si>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</si>
  <si>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</si>
  <si>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</si>
  <si>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</si>
  <si>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</si>
  <si>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</si>
  <si>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</si>
  <si>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</si>
  <si>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</si>
  <si>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</si>
  <si>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</si>
  <si>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</si>
  <si>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</si>
  <si>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</si>
  <si>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</si>
  <si>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</si>
  <si>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</si>
  <si>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</si>
  <si>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</si>
  <si>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</si>
  <si>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</si>
  <si>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</si>
  <si>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</si>
  <si>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</si>
  <si>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</si>
  <si>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</si>
  <si>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</si>
  <si>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</si>
  <si>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</si>
  <si>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</si>
  <si>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</si>
  <si>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</si>
  <si>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</si>
  <si>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</si>
  <si>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</si>
  <si>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</si>
  <si>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</si>
  <si>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</si>
  <si>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</si>
  <si>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</si>
  <si>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</si>
  <si>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</si>
  <si>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</si>
  <si>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</si>
  <si>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</si>
  <si>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</si>
  <si>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</si>
  <si>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</si>
  <si>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</si>
  <si>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</si>
  <si>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</si>
  <si>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</si>
  <si>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</si>
  <si>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</si>
  <si>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</si>
  <si>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</si>
  <si>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</si>
  <si>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</si>
  <si>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</si>
  <si>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</si>
  <si>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</si>
  <si>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</si>
  <si>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</si>
  <si>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</si>
  <si>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</si>
  <si>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</si>
  <si>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</si>
  <si>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</si>
  <si>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</si>
  <si>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</si>
  <si>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</si>
  <si>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</si>
  <si>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</si>
  <si>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</si>
  <si>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</si>
  <si>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</si>
  <si>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</si>
  <si>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</si>
  <si>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</si>
  <si>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</si>
  <si>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</si>
  <si>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</si>
  <si>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</si>
  <si>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</si>
  <si>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</si>
  <si>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</si>
  <si>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</si>
  <si>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</si>
  <si>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</si>
  <si>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</si>
  <si>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</si>
  <si>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</si>
  <si>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</si>
  <si>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</si>
  <si>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</si>
  <si>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</si>
  <si>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</si>
  <si>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</si>
  <si>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</si>
  <si>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</si>
  <si>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</si>
  <si>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</si>
  <si>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</si>
  <si>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</si>
  <si>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</si>
  <si>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</si>
  <si>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</si>
  <si>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</si>
  <si>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</si>
  <si>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</si>
  <si>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</si>
  <si>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</si>
  <si>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</si>
  <si>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</si>
  <si>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</si>
  <si>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</si>
  <si>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</si>
  <si>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</si>
  <si>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</si>
  <si>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</si>
  <si>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</si>
  <si>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</si>
  <si>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</si>
  <si>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</si>
  <si>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</si>
  <si>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</si>
  <si>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</si>
  <si>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</si>
  <si>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</si>
  <si>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</si>
  <si>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</si>
  <si>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</si>
  <si>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</si>
  <si>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</si>
  <si>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</si>
  <si>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</si>
  <si>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</si>
  <si>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</si>
  <si>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</si>
  <si>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</si>
  <si>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</si>
  <si>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</si>
  <si>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</si>
  <si>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</si>
  <si>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</si>
  <si>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</si>
  <si>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</si>
  <si>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</si>
  <si>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</si>
  <si>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</si>
  <si>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</si>
  <si>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</si>
  <si>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</si>
  <si>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</si>
  <si>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</si>
  <si>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</si>
  <si>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</si>
  <si>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</si>
  <si>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</si>
  <si>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</si>
  <si>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</si>
  <si>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</si>
  <si>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</si>
  <si>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</si>
  <si>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</si>
  <si>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</si>
  <si>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</si>
  <si>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</si>
  <si>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</si>
  <si>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</si>
  <si>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</si>
  <si>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</si>
  <si>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</si>
  <si>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</si>
  <si>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</si>
  <si>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</si>
  <si>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</si>
  <si>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</si>
  <si>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</si>
  <si>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</si>
  <si>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</si>
  <si>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</si>
  <si>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</si>
  <si>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</si>
  <si>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</si>
  <si>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</si>
  <si>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</si>
  <si>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</si>
  <si>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</si>
  <si>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</si>
  <si>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</si>
  <si>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</si>
  <si>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</si>
  <si>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</si>
  <si>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</si>
  <si>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</si>
  <si>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</si>
  <si>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</si>
  <si>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</si>
  <si>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</si>
  <si>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</si>
  <si>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</si>
  <si>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</si>
  <si>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</si>
  <si>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</si>
  <si>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</si>
  <si>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</si>
  <si>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</si>
  <si>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</si>
  <si>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</si>
  <si>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</si>
  <si>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</si>
  <si>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</si>
  <si>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</si>
  <si>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</si>
  <si>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</si>
  <si>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</si>
  <si>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</si>
  <si>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</si>
  <si>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</si>
  <si>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</si>
  <si>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</si>
  <si>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</si>
  <si>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</si>
  <si>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</si>
  <si>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</si>
  <si>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</si>
  <si>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</si>
  <si>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</si>
  <si>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</si>
  <si>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</si>
  <si>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</si>
  <si>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</si>
  <si>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</si>
  <si>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</si>
  <si>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</si>
  <si>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</si>
  <si>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</si>
  <si>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</si>
  <si>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</si>
  <si>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</si>
  <si>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</si>
  <si>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</si>
  <si>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</si>
  <si>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</si>
  <si>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</si>
  <si>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</si>
  <si>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</si>
  <si>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</si>
  <si>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</si>
  <si>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</si>
  <si>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</si>
  <si>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</si>
  <si>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</si>
  <si>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</si>
  <si>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</si>
  <si>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</si>
  <si>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</si>
  <si>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</si>
  <si>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</si>
  <si>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</si>
  <si>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</si>
  <si>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</si>
  <si>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</si>
  <si>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</si>
  <si>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</si>
  <si>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</si>
  <si>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</si>
  <si>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</si>
  <si>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</si>
  <si>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</si>
  <si>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</si>
  <si>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</si>
  <si>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</si>
  <si>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</si>
  <si>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</si>
  <si>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</si>
  <si>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</si>
  <si>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</si>
  <si>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</si>
  <si>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</si>
  <si>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</si>
  <si>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</si>
  <si>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</si>
  <si>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</si>
  <si>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</si>
  <si>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</si>
  <si>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</si>
  <si>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</si>
  <si>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</si>
  <si>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</si>
  <si>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</si>
  <si>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</si>
  <si>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</si>
  <si>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</si>
  <si>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</si>
  <si>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</si>
  <si>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</si>
  <si>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</si>
  <si>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</si>
  <si>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</si>
  <si>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</si>
  <si>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</si>
  <si>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</si>
  <si>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</si>
  <si>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</si>
  <si>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</si>
  <si>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</si>
  <si>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</si>
  <si>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</si>
  <si>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</si>
  <si>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</si>
  <si>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</si>
  <si>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</si>
  <si>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</si>
  <si>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</si>
  <si>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</si>
  <si>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</si>
  <si>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</si>
  <si>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</si>
  <si>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</si>
  <si>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</si>
  <si>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</si>
  <si>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</si>
  <si>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</si>
  <si>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</si>
  <si>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</si>
  <si>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</si>
  <si>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</si>
  <si>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</si>
  <si>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</si>
  <si>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</si>
  <si>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</si>
  <si>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</si>
  <si>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</si>
  <si>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</si>
  <si>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</si>
  <si>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</si>
  <si>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</si>
  <si>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</si>
  <si>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</si>
  <si>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</si>
  <si>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</si>
  <si>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</si>
  <si>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</si>
  <si>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</si>
  <si>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</si>
  <si>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</si>
  <si>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</si>
  <si>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</si>
  <si>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</si>
  <si>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</si>
  <si>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</si>
  <si>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</si>
  <si>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</si>
  <si>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</si>
  <si>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</si>
  <si>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</si>
  <si>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</si>
  <si>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</si>
  <si>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</si>
  <si>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</si>
  <si>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</si>
  <si>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</si>
  <si>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</si>
  <si>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</si>
  <si>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</si>
  <si>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</si>
  <si>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</si>
  <si>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</si>
  <si>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</si>
  <si>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</si>
  <si>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</si>
  <si>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</si>
  <si>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</si>
  <si>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</si>
  <si>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</si>
  <si>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</si>
  <si>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</si>
  <si>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</si>
  <si>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</si>
  <si>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</si>
  <si>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</si>
  <si>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</si>
  <si>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</si>
  <si>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</si>
  <si>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</si>
  <si>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</si>
  <si>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</si>
  <si>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</si>
  <si>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</si>
  <si>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</si>
  <si>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</si>
  <si>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</si>
  <si>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</si>
  <si>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</si>
  <si>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</si>
  <si>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</si>
  <si>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</si>
  <si>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</si>
  <si>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</si>
  <si>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</si>
  <si>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</si>
  <si>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</si>
  <si>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</si>
  <si>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</si>
  <si>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</si>
  <si>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</si>
  <si>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</si>
  <si>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</si>
  <si>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</si>
  <si>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</si>
  <si>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</si>
  <si>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</si>
  <si>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</si>
  <si>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</si>
  <si>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</si>
  <si>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</si>
  <si>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</si>
  <si>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</si>
  <si>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</si>
  <si>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</si>
  <si>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</si>
  <si>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</si>
  <si>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</si>
  <si>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</si>
  <si>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</si>
  <si>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</si>
  <si>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</si>
  <si>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</si>
  <si>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</si>
  <si>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</si>
  <si>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</si>
  <si>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</si>
  <si>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</si>
  <si>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</si>
  <si>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</si>
  <si>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</si>
  <si>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</si>
  <si>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</si>
  <si>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</si>
  <si>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</si>
  <si>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</si>
  <si>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</si>
  <si>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</si>
  <si>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</si>
  <si>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</si>
  <si>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</si>
  <si>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</si>
  <si>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</si>
  <si>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</si>
  <si>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</si>
  <si>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</si>
  <si>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</si>
  <si>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</si>
  <si>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</si>
  <si>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</si>
  <si>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</si>
  <si>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</si>
  <si>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</si>
  <si>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</si>
  <si>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</si>
  <si>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</si>
  <si>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</si>
  <si>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</si>
  <si>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</si>
  <si>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</si>
  <si>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</si>
  <si>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</si>
  <si>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</si>
  <si>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</si>
  <si>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</si>
  <si>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</si>
  <si>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</si>
  <si>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</si>
  <si>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</si>
  <si>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</si>
  <si>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</si>
  <si>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</si>
  <si>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</si>
  <si>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</si>
  <si>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</si>
  <si>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</si>
  <si>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</si>
  <si>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</si>
  <si>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</si>
  <si>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</si>
  <si>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</si>
  <si>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</si>
  <si>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</si>
  <si>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</si>
  <si>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</si>
  <si>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</si>
  <si>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</si>
  <si>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</si>
  <si>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</si>
  <si>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</si>
  <si>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</si>
  <si>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</si>
  <si>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</si>
  <si>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</si>
  <si>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</si>
  <si>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</si>
  <si>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</si>
  <si>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</si>
  <si>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</si>
  <si>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</si>
  <si>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</si>
  <si>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</si>
  <si>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</si>
  <si>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</si>
  <si>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</si>
  <si>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</si>
  <si>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</si>
  <si>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</si>
  <si>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</si>
  <si>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</si>
  <si>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</si>
  <si>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</si>
  <si>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</si>
  <si>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</si>
  <si>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</si>
  <si>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</si>
  <si>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</si>
  <si>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</si>
  <si>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</si>
  <si>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</si>
  <si>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</si>
  <si>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</si>
  <si>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</si>
  <si>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</si>
  <si>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</si>
  <si>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</si>
  <si>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</si>
  <si>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</si>
  <si>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</si>
  <si>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</si>
  <si>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</si>
  <si>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</si>
  <si>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</si>
  <si>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</si>
  <si>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</si>
  <si>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</si>
  <si>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</si>
  <si>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</si>
  <si>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</si>
  <si>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</si>
  <si>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</si>
  <si>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</si>
  <si>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</si>
  <si>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</si>
  <si>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</si>
  <si>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</si>
  <si>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</si>
  <si>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</si>
  <si>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</si>
  <si>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</si>
  <si>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</si>
  <si>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</si>
  <si>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</si>
  <si>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</si>
  <si>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</si>
  <si>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</si>
  <si>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</si>
  <si>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</si>
  <si>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</si>
  <si>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</si>
  <si>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</si>
  <si>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</si>
  <si>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</si>
  <si>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</si>
  <si>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</si>
  <si>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</si>
  <si>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</si>
  <si>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</si>
  <si>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</si>
  <si>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</si>
  <si>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</si>
  <si>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</si>
  <si>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</si>
  <si>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</si>
  <si>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</si>
  <si>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</si>
  <si>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</si>
  <si>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</si>
  <si>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</si>
  <si>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</si>
  <si>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</si>
  <si>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</si>
  <si>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</si>
  <si>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</si>
  <si>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</si>
  <si>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</si>
  <si>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</si>
  <si>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</si>
  <si>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</si>
  <si>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</si>
  <si>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</si>
  <si>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</si>
  <si>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</si>
  <si>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</si>
  <si>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</si>
  <si>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</si>
  <si>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</si>
  <si>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</si>
  <si>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</si>
  <si>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</si>
  <si>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</si>
  <si>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</si>
  <si>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</si>
  <si>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</si>
  <si>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</si>
  <si>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</si>
  <si>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</si>
  <si>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</si>
  <si>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</si>
  <si>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</si>
  <si>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</si>
  <si>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</si>
  <si>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</si>
  <si>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</si>
  <si>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</si>
  <si>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</si>
  <si>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</si>
  <si>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</si>
  <si>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</si>
  <si>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</si>
  <si>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</si>
  <si>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</si>
  <si>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</si>
  <si>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</si>
  <si>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</si>
  <si>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</si>
  <si>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</si>
  <si>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</si>
  <si>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</si>
  <si>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</si>
  <si>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</si>
  <si>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</si>
  <si>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</si>
  <si>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</si>
  <si>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</si>
  <si>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</si>
  <si>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</si>
  <si>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</si>
  <si>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</si>
  <si>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</si>
  <si>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</si>
  <si>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</si>
  <si>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</si>
  <si>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</si>
  <si>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</si>
  <si>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</si>
  <si>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</si>
  <si>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</si>
  <si>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</si>
  <si>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</si>
  <si>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</si>
  <si>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</si>
  <si>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</si>
  <si>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</si>
  <si>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</si>
  <si>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</si>
  <si>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</si>
  <si>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</si>
  <si>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</si>
  <si>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</si>
  <si>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</si>
  <si>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</si>
  <si>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</si>
  <si>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</si>
  <si>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</si>
  <si>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</si>
  <si>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</si>
  <si>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</si>
  <si>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</si>
  <si>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</si>
  <si>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</si>
  <si>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</si>
  <si>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</si>
  <si>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</si>
  <si>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</si>
  <si>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</si>
  <si>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</si>
  <si>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</si>
  <si>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</si>
  <si>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</si>
  <si>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</si>
  <si>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</si>
  <si>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</si>
  <si>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</si>
  <si>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</si>
  <si>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</si>
  <si>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</si>
  <si>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</si>
  <si>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</si>
  <si>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</si>
  <si>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</si>
  <si>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</si>
  <si>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</si>
  <si>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</si>
  <si>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</si>
  <si>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</si>
  <si>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</si>
  <si>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</si>
  <si>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</si>
  <si>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</si>
  <si>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</si>
  <si>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</si>
  <si>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</si>
  <si>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</si>
  <si>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</si>
  <si>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</si>
  <si>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</si>
  <si>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</si>
  <si>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</si>
  <si>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</si>
  <si>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</si>
  <si>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</si>
  <si>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</si>
  <si>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</si>
  <si>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</si>
  <si>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</si>
  <si>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</si>
  <si>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</si>
  <si>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</si>
  <si>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</si>
  <si>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</si>
  <si>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</si>
  <si>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</si>
  <si>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</si>
  <si>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</si>
  <si>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</si>
  <si>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</si>
  <si>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</si>
  <si>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</si>
  <si>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</si>
  <si>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</si>
  <si>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</si>
  <si>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</si>
  <si>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</si>
  <si>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</si>
  <si>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</si>
  <si>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</si>
  <si>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</si>
  <si>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</si>
  <si>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</si>
  <si>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</si>
  <si>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</si>
  <si>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</si>
  <si>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</si>
  <si>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</si>
  <si>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</si>
  <si>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</si>
  <si>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</si>
  <si>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</si>
  <si>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</si>
  <si>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</si>
  <si>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</si>
  <si>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</si>
  <si>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</si>
  <si>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</si>
  <si>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</si>
  <si>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</si>
  <si>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</si>
  <si>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</si>
  <si>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</si>
  <si>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</si>
  <si>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</si>
  <si>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</si>
  <si>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</si>
  <si>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</si>
  <si>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</si>
  <si>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</si>
  <si>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</si>
  <si>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</si>
  <si>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</si>
  <si>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</si>
  <si>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</si>
  <si>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</si>
  <si>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</si>
  <si>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</si>
  <si>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</si>
  <si>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</si>
  <si>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</si>
  <si>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</si>
  <si>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</si>
  <si>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</si>
  <si>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</si>
  <si>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</si>
  <si>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</si>
  <si>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</si>
  <si>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</si>
  <si>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</si>
  <si>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</si>
  <si>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</si>
  <si>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</si>
  <si>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</si>
  <si>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</si>
  <si>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</si>
  <si>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</si>
  <si>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</si>
  <si>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</si>
  <si>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</si>
  <si>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</si>
  <si>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</si>
  <si>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</si>
  <si>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</si>
  <si>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</si>
  <si>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</si>
  <si>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</si>
  <si>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</si>
  <si>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</si>
  <si>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</si>
  <si>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</si>
  <si>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</si>
  <si>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</si>
  <si>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</si>
  <si>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</si>
  <si>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</si>
  <si>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</si>
  <si>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</si>
  <si>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</si>
  <si>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</si>
  <si>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</si>
  <si>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</si>
  <si>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</si>
  <si>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</si>
  <si>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</si>
  <si>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</si>
  <si>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</si>
  <si>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</si>
  <si>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</si>
  <si>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</si>
  <si>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</si>
  <si>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</si>
  <si>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</si>
  <si>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</si>
  <si>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</si>
  <si>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</si>
  <si>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</si>
  <si>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</si>
  <si>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</si>
  <si>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</si>
  <si>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</si>
  <si>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</si>
  <si>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</si>
  <si>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</si>
  <si>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</si>
  <si>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</si>
  <si>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</si>
  <si>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</si>
  <si>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</si>
  <si>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</si>
  <si>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</si>
  <si>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</si>
  <si>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</si>
  <si>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</si>
  <si>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</si>
  <si>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</si>
  <si>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</si>
  <si>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</si>
  <si>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</si>
  <si>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</si>
  <si>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</si>
  <si>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</si>
  <si>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</si>
  <si>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</si>
  <si>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</si>
  <si>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</si>
  <si>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</si>
  <si>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</si>
  <si>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</si>
  <si>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</si>
  <si>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</si>
  <si>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</si>
  <si>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</si>
  <si>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</si>
  <si>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</si>
  <si>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</si>
  <si>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</si>
  <si>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</si>
  <si>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</si>
  <si>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</si>
  <si>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</si>
  <si>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</si>
  <si>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</si>
  <si>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</si>
  <si>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</si>
  <si>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</si>
  <si>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</si>
  <si>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</si>
  <si>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</si>
  <si>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</si>
  <si>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</si>
  <si>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</si>
  <si>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</si>
  <si>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</si>
  <si>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</si>
  <si>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</si>
  <si>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</si>
  <si>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</si>
  <si>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</si>
  <si>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</si>
  <si>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</si>
  <si>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</si>
  <si>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</si>
  <si>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</si>
  <si>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</si>
  <si>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</si>
  <si>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</si>
  <si>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</si>
  <si>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</si>
  <si>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</si>
  <si>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</si>
  <si>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</si>
  <si>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</si>
  <si>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</si>
  <si>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</si>
  <si>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</si>
  <si>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</si>
  <si>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</si>
  <si>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</si>
  <si>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</si>
  <si>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</si>
  <si>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</si>
  <si>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</si>
  <si>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</si>
  <si>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</si>
  <si>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</si>
  <si>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</si>
  <si>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</si>
  <si>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</si>
  <si>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</si>
  <si>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</si>
  <si>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</si>
  <si>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</si>
  <si>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</si>
  <si>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</si>
  <si>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</si>
  <si>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</si>
  <si>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</si>
  <si>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</si>
  <si>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</si>
  <si>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</si>
  <si>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</si>
  <si>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</si>
  <si>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</si>
  <si>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</si>
  <si>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</si>
  <si>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</si>
  <si>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</si>
  <si>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</si>
  <si>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</si>
  <si>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</si>
  <si>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</si>
  <si>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</si>
  <si>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</si>
  <si>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</si>
  <si>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</si>
  <si>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</si>
  <si>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</si>
  <si>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</si>
  <si>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</si>
  <si>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</si>
  <si>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</si>
  <si>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</si>
  <si>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</si>
  <si>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</si>
  <si>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</si>
  <si>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</si>
  <si>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</si>
  <si>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</si>
  <si>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</si>
  <si>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</si>
  <si>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</si>
  <si>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</si>
  <si>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</si>
  <si>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</si>
  <si>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</si>
  <si>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</si>
  <si>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</si>
  <si>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</si>
  <si>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</si>
  <si>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</si>
  <si>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</si>
  <si>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</si>
  <si>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</si>
  <si>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</si>
  <si>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</si>
  <si>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</si>
  <si>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</si>
  <si>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</si>
  <si>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</si>
  <si>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</si>
  <si>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</si>
  <si>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</si>
  <si>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</si>
  <si>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</si>
  <si>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</si>
  <si>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</si>
  <si>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</si>
  <si>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</si>
  <si>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</si>
  <si>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</si>
  <si>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</si>
  <si>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</si>
  <si>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</si>
  <si>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</si>
  <si>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</si>
  <si>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</si>
  <si>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</si>
  <si>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</si>
  <si>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</si>
  <si>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</si>
  <si>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</si>
  <si>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</si>
  <si>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</si>
  <si>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</si>
  <si>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</si>
  <si>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</si>
  <si>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</si>
  <si>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</si>
  <si>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</si>
  <si>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</si>
  <si>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</si>
  <si>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</si>
  <si>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</si>
  <si>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</si>
  <si>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</si>
  <si>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</si>
  <si>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</si>
  <si>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</si>
  <si>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</si>
  <si>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</si>
  <si>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</si>
  <si>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</si>
  <si>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</si>
  <si>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</si>
  <si>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</si>
  <si>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</si>
  <si>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</si>
  <si>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</si>
  <si>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</si>
  <si>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</si>
  <si>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</si>
  <si>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</si>
  <si>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</si>
  <si>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</si>
  <si>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</si>
  <si>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</si>
  <si>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</si>
  <si>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</si>
  <si>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</si>
  <si>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</si>
  <si>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</si>
  <si>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</si>
  <si>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</si>
  <si>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</si>
  <si>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</si>
  <si>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</si>
  <si>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</si>
  <si>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</si>
  <si>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</si>
  <si>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</si>
  <si>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</si>
  <si>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</si>
  <si>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</si>
  <si>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</si>
  <si>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</si>
  <si>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</si>
  <si>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</si>
  <si>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</si>
  <si>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</si>
  <si>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</si>
  <si>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</si>
  <si>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</si>
  <si>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</si>
  <si>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</si>
  <si>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</si>
  <si>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</si>
  <si>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</si>
  <si>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</si>
  <si>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</si>
  <si>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</si>
  <si>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</si>
  <si>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</si>
  <si>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</si>
  <si>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</si>
  <si>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</si>
  <si>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</si>
  <si>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</si>
  <si>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</si>
  <si>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</si>
  <si>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</si>
  <si>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</si>
  <si>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</si>
  <si>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</si>
  <si>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</si>
  <si>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</si>
  <si>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</si>
  <si>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</si>
  <si>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</si>
  <si>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</si>
  <si>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</si>
  <si>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</si>
  <si>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</si>
  <si>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</si>
  <si>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</si>
  <si>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</si>
  <si>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</si>
  <si>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</si>
  <si>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</si>
  <si>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</si>
  <si>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</si>
  <si>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</si>
  <si>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</si>
  <si>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</si>
  <si>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</si>
  <si>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</si>
  <si>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</si>
  <si>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</si>
  <si>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</si>
  <si>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</si>
  <si>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</si>
  <si>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</si>
  <si>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</si>
  <si>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</si>
  <si>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</si>
  <si>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</si>
  <si>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</si>
  <si>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</si>
  <si>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</si>
  <si>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</si>
  <si>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</si>
  <si>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</si>
  <si>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</si>
  <si>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</si>
  <si>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</si>
  <si>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</si>
  <si>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</si>
  <si>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</si>
  <si>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</si>
  <si>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</si>
  <si>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</si>
  <si>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</si>
  <si>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</si>
  <si>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</si>
  <si>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</si>
  <si>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</si>
  <si>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</si>
  <si>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</si>
  <si>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</si>
  <si>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</si>
  <si>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</si>
  <si>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</si>
  <si>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</si>
  <si>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</si>
  <si>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</si>
  <si>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</si>
  <si>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</si>
  <si>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</si>
  <si>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</si>
  <si>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</si>
  <si>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</si>
  <si>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</si>
  <si>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</si>
  <si>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</si>
  <si>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</si>
  <si>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</si>
  <si>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</si>
  <si>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</si>
  <si>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</si>
  <si>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</si>
  <si>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</si>
  <si>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</si>
  <si>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</si>
  <si>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</si>
  <si>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</si>
  <si>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</si>
  <si>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</si>
  <si>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</si>
  <si>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</si>
  <si>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</si>
  <si>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</si>
  <si>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</si>
  <si>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</si>
  <si>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</si>
  <si>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</si>
  <si>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</si>
  <si>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</si>
  <si>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</si>
  <si>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</si>
  <si>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</si>
  <si>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</si>
  <si>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</si>
  <si>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</si>
  <si>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</si>
  <si>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</si>
  <si>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</si>
  <si>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</si>
  <si>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</si>
  <si>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</si>
  <si>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</si>
  <si>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</si>
  <si>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</si>
  <si>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</si>
  <si>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</si>
  <si>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</si>
  <si>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</si>
  <si>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</si>
  <si>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</si>
  <si>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</si>
  <si>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</si>
  <si>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</si>
  <si>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</si>
  <si>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</si>
  <si>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</si>
  <si>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</si>
  <si>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</si>
  <si>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</si>
  <si>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</si>
  <si>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</si>
  <si>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</si>
  <si>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</si>
  <si>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</si>
  <si>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</si>
  <si>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</si>
  <si>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</si>
  <si>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</si>
  <si>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</si>
  <si>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</si>
  <si>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</si>
  <si>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</si>
  <si>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</si>
  <si>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</si>
  <si>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</si>
  <si>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</si>
  <si>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</si>
  <si>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</si>
  <si>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</si>
  <si>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</si>
  <si>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</si>
  <si>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</si>
  <si>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</si>
  <si>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</si>
  <si>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</si>
  <si>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</si>
  <si>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</si>
  <si>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</si>
  <si>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</si>
  <si>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</si>
  <si>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</si>
  <si>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</si>
  <si>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</si>
  <si>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</si>
  <si>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</si>
  <si>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</si>
  <si>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</si>
  <si>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</si>
  <si>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</si>
  <si>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</si>
  <si>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</si>
  <si>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</si>
  <si>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</si>
  <si>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</si>
  <si>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</si>
  <si>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</si>
  <si>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</si>
  <si>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</si>
  <si>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</si>
  <si>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</si>
  <si>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</si>
  <si>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</si>
  <si>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</si>
  <si>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</si>
  <si>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</si>
  <si>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</si>
  <si>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</si>
  <si>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</si>
  <si>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</si>
  <si>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</si>
  <si>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</si>
  <si>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</si>
  <si>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</si>
  <si>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</si>
  <si>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</si>
  <si>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</si>
  <si>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</si>
  <si>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</si>
  <si>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</si>
  <si>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</si>
  <si>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</si>
  <si>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</si>
  <si>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</si>
  <si>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</si>
  <si>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</si>
  <si>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</si>
  <si>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</si>
  <si>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</si>
  <si>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</si>
  <si>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</si>
  <si>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</si>
  <si>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</si>
  <si>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</si>
  <si>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</si>
  <si>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</si>
  <si>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</si>
  <si>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</si>
  <si>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</si>
  <si>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</si>
  <si>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</si>
  <si>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</si>
  <si>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</si>
  <si>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</si>
  <si>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</si>
  <si>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</si>
  <si>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</si>
  <si>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</si>
  <si>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</si>
  <si>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</si>
  <si>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</si>
  <si>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</si>
  <si>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</si>
  <si>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</si>
  <si>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</si>
  <si>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</si>
  <si>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</si>
  <si>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</si>
  <si>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</si>
  <si>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</si>
  <si>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</si>
  <si>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</si>
  <si>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</si>
  <si>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</si>
  <si>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</si>
  <si>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</si>
  <si>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</si>
  <si>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</si>
  <si>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</si>
  <si>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</si>
  <si>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</si>
  <si>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</si>
  <si>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</si>
  <si>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</si>
  <si>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</si>
  <si>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</si>
  <si>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</si>
  <si>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</si>
  <si>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</si>
  <si>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</si>
  <si>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</si>
  <si>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</si>
  <si>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</si>
  <si>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</si>
  <si>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</si>
  <si>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</si>
  <si>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</si>
  <si>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</si>
  <si>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</si>
  <si>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</si>
  <si>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</si>
  <si>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</si>
  <si>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</si>
  <si>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</si>
  <si>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</si>
  <si>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</si>
  <si>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</si>
  <si>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</si>
  <si>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</si>
  <si>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</si>
  <si>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</si>
  <si>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</si>
  <si>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</si>
  <si>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</si>
  <si>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</si>
  <si>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</si>
  <si>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</si>
  <si>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</si>
  <si>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</si>
  <si>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</si>
  <si>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</si>
  <si>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</si>
  <si>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</si>
  <si>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</si>
  <si>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</si>
  <si>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</si>
  <si>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</si>
  <si>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</si>
  <si>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</si>
  <si>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</si>
  <si>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</si>
  <si>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</si>
  <si>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</si>
  <si>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</si>
  <si>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</si>
  <si>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</si>
  <si>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</si>
  <si>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</si>
  <si>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</si>
  <si>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</si>
  <si>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</si>
  <si>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</si>
  <si>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</si>
  <si>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</si>
  <si>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</si>
  <si>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</si>
  <si>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</si>
  <si>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</si>
  <si>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</si>
  <si>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</si>
  <si>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</si>
  <si>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</si>
  <si>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</si>
  <si>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</si>
  <si>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</si>
  <si>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</si>
  <si>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</si>
  <si>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</si>
  <si>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</si>
  <si>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</si>
  <si>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</si>
  <si>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</si>
  <si>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</si>
  <si>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</si>
  <si>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</si>
  <si>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</si>
  <si>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</si>
  <si>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</si>
  <si>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</si>
  <si>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</si>
  <si>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</si>
  <si>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</si>
  <si>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</si>
  <si>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</si>
  <si>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</si>
  <si>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</si>
  <si>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</si>
  <si>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</si>
  <si>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</si>
  <si>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</si>
  <si>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</si>
  <si>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</si>
  <si>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</si>
  <si>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</si>
  <si>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</si>
  <si>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</si>
  <si>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</si>
  <si>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</si>
  <si>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</si>
  <si>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</si>
  <si>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</si>
  <si>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</si>
  <si>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</si>
  <si>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</si>
  <si>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</si>
  <si>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</si>
  <si>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</si>
  <si>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</si>
  <si>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</si>
  <si>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</si>
  <si>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</si>
  <si>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</si>
  <si>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</si>
  <si>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</si>
  <si>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</si>
  <si>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</si>
  <si>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</si>
  <si>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</si>
  <si>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</si>
  <si>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</si>
  <si>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</si>
  <si>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</si>
  <si>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</si>
  <si>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</si>
  <si>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</si>
  <si>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</si>
  <si>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</si>
  <si>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</si>
  <si>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</si>
  <si>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</si>
  <si>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</si>
  <si>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</si>
  <si>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</si>
  <si>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</si>
  <si>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</si>
  <si>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</si>
  <si>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</si>
  <si>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</si>
  <si>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</si>
  <si>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</si>
  <si>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</si>
  <si>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</si>
  <si>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</si>
  <si>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</si>
  <si>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</si>
  <si>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</si>
  <si>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</si>
  <si>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</si>
  <si>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</si>
  <si>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</si>
  <si>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</si>
  <si>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</si>
  <si>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</si>
  <si>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</si>
  <si>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</si>
  <si>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</si>
  <si>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</si>
  <si>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</si>
  <si>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</si>
  <si>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</si>
  <si>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</si>
  <si>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</si>
  <si>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</si>
  <si>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</si>
  <si>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</si>
  <si>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</si>
  <si>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</si>
  <si>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</si>
  <si>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</si>
  <si>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</si>
  <si>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</si>
  <si>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</si>
  <si>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</si>
  <si>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</si>
  <si>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</si>
  <si>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</si>
  <si>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</si>
  <si>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</si>
  <si>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</si>
  <si>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</si>
  <si>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</si>
  <si>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</si>
  <si>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</si>
  <si>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</si>
  <si>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</si>
  <si>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</si>
  <si>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</si>
  <si>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</si>
  <si>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</si>
  <si>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</si>
  <si>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</si>
  <si>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</si>
  <si>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</si>
  <si>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</si>
  <si>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</si>
  <si>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</si>
  <si>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</si>
  <si>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</si>
  <si>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</si>
  <si>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</si>
  <si>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</si>
  <si>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</si>
  <si>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</si>
  <si>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</si>
  <si>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</si>
  <si>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</si>
  <si>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</si>
  <si>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</si>
  <si>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</si>
  <si>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</si>
  <si>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</si>
  <si>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</si>
  <si>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</si>
  <si>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</si>
  <si>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</si>
  <si>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</si>
  <si>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</si>
  <si>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</si>
  <si>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</si>
  <si>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</si>
  <si>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</si>
  <si>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</si>
  <si>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</si>
  <si>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</si>
  <si>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</si>
  <si>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</si>
  <si>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</si>
  <si>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</si>
  <si>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</si>
  <si>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</si>
  <si>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</si>
  <si>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</si>
  <si>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</si>
  <si>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</si>
  <si>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</si>
  <si>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</si>
  <si>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</si>
  <si>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</si>
  <si>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</si>
  <si>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</si>
  <si>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</si>
  <si>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</si>
  <si>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</si>
  <si>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</si>
  <si>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</si>
  <si>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</si>
  <si>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</si>
  <si>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</si>
  <si>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</si>
  <si>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</si>
  <si>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</si>
  <si>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</si>
  <si>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</si>
  <si>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</si>
  <si>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</si>
  <si>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</si>
  <si>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</si>
  <si>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</si>
  <si>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</si>
  <si>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</si>
  <si>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</si>
  <si>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</si>
  <si>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</si>
  <si>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</si>
  <si>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</si>
  <si>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</si>
  <si>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</si>
  <si>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</si>
  <si>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</si>
  <si>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</si>
  <si>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</si>
  <si>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</si>
  <si>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</si>
  <si>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</si>
  <si>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</si>
  <si>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</si>
  <si>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</si>
  <si>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</si>
  <si>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</si>
  <si>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</si>
  <si>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</si>
  <si>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</si>
  <si>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</si>
  <si>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</si>
  <si>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</si>
  <si>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</si>
  <si>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</si>
  <si>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</si>
  <si>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</si>
  <si>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</si>
  <si>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</si>
  <si>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</si>
  <si>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</si>
  <si>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</si>
  <si>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</si>
  <si>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</si>
  <si>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</si>
  <si>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</si>
  <si>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</si>
  <si>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</si>
  <si>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</si>
  <si>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</si>
  <si>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</si>
  <si>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</si>
  <si>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</si>
  <si>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</si>
  <si>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</si>
  <si>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</si>
  <si>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</si>
  <si>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</si>
  <si>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</si>
  <si>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</si>
  <si>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</si>
  <si>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</si>
  <si>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</si>
  <si>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</si>
  <si>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</si>
  <si>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</si>
  <si>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</si>
  <si>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</si>
  <si>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</si>
  <si>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</si>
  <si>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</si>
  <si>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</si>
  <si>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</si>
  <si>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</si>
  <si>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</si>
  <si>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</si>
  <si>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</si>
  <si>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</si>
  <si>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</si>
  <si>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</si>
  <si>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</si>
  <si>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</si>
  <si>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</si>
  <si>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</si>
  <si>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</si>
  <si>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</si>
  <si>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</si>
  <si>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</si>
  <si>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</si>
  <si>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</si>
  <si>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</si>
  <si>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</si>
  <si>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</si>
  <si>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</si>
  <si>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</si>
  <si>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</si>
  <si>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</si>
  <si>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</si>
  <si>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</si>
  <si>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</si>
  <si>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</si>
  <si>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</si>
  <si>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</si>
  <si>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</si>
  <si>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</si>
  <si>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</si>
  <si>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</si>
  <si>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</si>
  <si>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</si>
  <si>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</si>
  <si>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</si>
  <si>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</si>
  <si>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</si>
  <si>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</si>
  <si>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</si>
  <si>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</si>
  <si>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</si>
  <si>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</si>
  <si>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</si>
  <si>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</si>
  <si>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</si>
  <si>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</si>
  <si>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</si>
  <si>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</si>
  <si>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</si>
  <si>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</si>
  <si>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</si>
  <si>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</si>
  <si>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</si>
  <si>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</si>
  <si>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</si>
  <si>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</si>
  <si>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</si>
  <si>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</si>
  <si>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</si>
  <si>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</si>
  <si>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</si>
  <si>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</si>
  <si>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</si>
  <si>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</si>
  <si>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</si>
  <si>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</si>
  <si>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</si>
  <si>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</si>
  <si>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</si>
  <si>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</si>
  <si>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</si>
  <si>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</si>
  <si>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</si>
  <si>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</si>
  <si>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</si>
  <si>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</si>
  <si>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</si>
  <si>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</si>
  <si>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</si>
  <si>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</si>
  <si>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</si>
  <si>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</si>
  <si>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</si>
  <si>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</si>
  <si>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</si>
  <si>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</si>
  <si>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</si>
  <si>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</si>
  <si>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</si>
  <si>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</si>
  <si>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</si>
  <si>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</si>
  <si>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</si>
  <si>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</si>
  <si>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</si>
  <si>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</si>
  <si>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</si>
  <si>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</si>
  <si>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</si>
  <si>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</si>
  <si>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</si>
  <si>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</si>
  <si>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</si>
  <si>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</si>
  <si>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</si>
  <si>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</si>
  <si>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</si>
  <si>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</si>
  <si>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</si>
  <si>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</si>
  <si>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</si>
  <si>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</si>
  <si>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</si>
  <si>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</si>
  <si>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</si>
  <si>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</si>
  <si>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</si>
  <si>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</si>
  <si>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</si>
  <si>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</si>
  <si>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</si>
  <si>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</si>
  <si>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</si>
  <si>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</si>
  <si>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</si>
  <si>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</si>
  <si>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</si>
  <si>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</si>
  <si>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</si>
  <si>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</si>
  <si>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</si>
  <si>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</si>
  <si>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</si>
  <si>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</si>
  <si>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</si>
  <si>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</si>
  <si>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</si>
  <si>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</si>
  <si>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</si>
  <si>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</si>
  <si>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</si>
  <si>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</si>
  <si>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</si>
  <si>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</si>
  <si>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</si>
  <si>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</si>
  <si>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</si>
  <si>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</si>
  <si>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</si>
  <si>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</si>
  <si>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</si>
  <si>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</si>
  <si>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</si>
  <si>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</si>
  <si>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</si>
  <si>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</si>
  <si>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</si>
  <si>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</si>
  <si>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</si>
  <si>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</si>
  <si>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</si>
  <si>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</si>
  <si>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</si>
  <si>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</si>
  <si>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</si>
  <si>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</si>
  <si>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</si>
  <si>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</si>
  <si>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</si>
  <si>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</si>
  <si>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</si>
  <si>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</si>
  <si>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</si>
  <si>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</si>
  <si>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</si>
  <si>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</si>
  <si>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</si>
  <si>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</si>
  <si>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</si>
  <si>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</si>
  <si>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</si>
  <si>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</si>
  <si>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</si>
  <si>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</si>
  <si>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</si>
  <si>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</si>
  <si>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</si>
  <si>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</si>
  <si>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</si>
  <si>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</si>
  <si>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</si>
  <si>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</si>
  <si>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</si>
  <si>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</si>
  <si>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</si>
  <si>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</si>
  <si>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</si>
  <si>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</si>
  <si>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</si>
  <si>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</si>
  <si>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</si>
  <si>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</si>
  <si>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</si>
  <si>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</si>
  <si>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</si>
  <si>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</si>
  <si>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</si>
  <si>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</si>
  <si>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</si>
  <si>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</si>
  <si>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</si>
  <si>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</si>
  <si>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</si>
  <si>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</si>
  <si>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</si>
  <si>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</si>
  <si>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</si>
  <si>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</si>
  <si>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</si>
  <si>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</si>
  <si>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</si>
  <si>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</si>
  <si>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</si>
  <si>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</si>
  <si>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</si>
  <si>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</si>
  <si>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</si>
  <si>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</si>
  <si>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</si>
  <si>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</si>
  <si>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</si>
  <si>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</si>
  <si>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</si>
  <si>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</si>
  <si>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</si>
  <si>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</si>
  <si>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</si>
  <si>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</si>
  <si>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</si>
  <si>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</si>
  <si>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</si>
  <si>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</si>
  <si>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</si>
  <si>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</si>
  <si>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</si>
  <si>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</si>
  <si>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</si>
  <si>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</si>
  <si>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</si>
  <si>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</si>
  <si>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</si>
  <si>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</si>
  <si>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</si>
  <si>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</si>
  <si>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</si>
  <si>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</si>
  <si>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</si>
  <si>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</si>
  <si>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</si>
  <si>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</si>
  <si>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</si>
  <si>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</si>
  <si>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</si>
  <si>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</si>
  <si>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</si>
  <si>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</si>
  <si>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</si>
  <si>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</si>
  <si>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</si>
  <si>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</si>
  <si>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</si>
  <si>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</si>
  <si>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</si>
  <si>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</si>
  <si>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</si>
  <si>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</si>
  <si>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</si>
  <si>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</si>
  <si>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</si>
  <si>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</si>
  <si>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</si>
  <si>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</si>
  <si>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</si>
  <si>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</si>
  <si>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</si>
  <si>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</si>
  <si>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</si>
  <si>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</si>
  <si>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</si>
  <si>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</si>
  <si>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</si>
  <si>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</si>
  <si>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</si>
  <si>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</si>
  <si>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</si>
  <si>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</si>
  <si>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</si>
  <si>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</si>
  <si>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</si>
  <si>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</si>
  <si>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</si>
  <si>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</si>
  <si>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</si>
  <si>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</si>
  <si>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</si>
  <si>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</si>
  <si>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</si>
  <si>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</si>
  <si>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</si>
  <si>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</si>
  <si>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</si>
  <si>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</si>
  <si>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</si>
  <si>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</si>
  <si>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</si>
  <si>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</si>
  <si>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</si>
  <si>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</si>
  <si>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</si>
  <si>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</si>
  <si>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</si>
  <si>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</si>
  <si>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</si>
  <si>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</si>
  <si>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</si>
  <si>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</si>
  <si>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</si>
  <si>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</si>
  <si>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</si>
  <si>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</si>
  <si>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</si>
  <si>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</si>
  <si>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</si>
  <si>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</si>
  <si>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</si>
  <si>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</si>
  <si>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</si>
  <si>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</si>
  <si>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</si>
  <si>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</si>
  <si>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</si>
  <si>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</si>
  <si>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</si>
  <si>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</si>
  <si>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</si>
  <si>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</si>
  <si>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</si>
  <si>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</si>
  <si>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</si>
  <si>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</si>
  <si>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</si>
  <si>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</si>
  <si>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</si>
  <si>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</si>
  <si>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</si>
  <si>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</si>
  <si>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</si>
  <si>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</si>
  <si>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</si>
  <si>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</si>
  <si>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</si>
  <si>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</si>
  <si>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</si>
  <si>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</si>
  <si>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</si>
  <si>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</si>
  <si>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</si>
  <si>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</si>
  <si>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</si>
  <si>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</si>
  <si>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</si>
  <si>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</si>
  <si>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</si>
  <si>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</si>
  <si>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</si>
  <si>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</si>
  <si>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</si>
  <si>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</si>
  <si>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</si>
  <si>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</si>
  <si>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</si>
  <si>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</si>
  <si>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</si>
  <si>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</si>
  <si>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</si>
  <si>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</si>
  <si>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</si>
  <si>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</si>
  <si>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</si>
  <si>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</si>
  <si>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</si>
  <si>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</si>
  <si>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</si>
  <si>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</si>
  <si>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</si>
  <si>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</si>
  <si>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</si>
  <si>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</si>
  <si>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</si>
  <si>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</si>
  <si>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</si>
  <si>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</si>
  <si>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</si>
  <si>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</si>
  <si>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</si>
  <si>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</si>
  <si>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</si>
  <si>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</si>
  <si>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</si>
  <si>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</si>
  <si>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</si>
  <si>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</si>
  <si>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</si>
  <si>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</si>
  <si>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</si>
  <si>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</si>
  <si>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</si>
  <si>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</si>
  <si>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</si>
  <si>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</si>
  <si>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</si>
  <si>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</si>
  <si>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</si>
  <si>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</si>
  <si>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</si>
  <si>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</si>
  <si>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</si>
  <si>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</si>
  <si>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</si>
  <si>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</si>
  <si>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</si>
  <si>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</si>
  <si>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</si>
  <si>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</si>
  <si>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</si>
  <si>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</si>
  <si>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</si>
  <si>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</si>
  <si>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</si>
  <si>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</si>
  <si>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</si>
  <si>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</si>
  <si>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</si>
  <si>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</si>
  <si>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</si>
  <si>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</si>
  <si>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</si>
  <si>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</si>
  <si>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</si>
  <si>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</si>
  <si>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</si>
  <si>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</si>
  <si>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</si>
  <si>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</si>
  <si>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</si>
  <si>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</si>
  <si>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</si>
  <si>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</si>
  <si>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</si>
  <si>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</si>
  <si>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</si>
  <si>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</si>
  <si>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</si>
  <si>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</si>
  <si>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</si>
  <si>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</si>
  <si>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</si>
  <si>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</si>
  <si>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</si>
  <si>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</si>
  <si>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</si>
  <si>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</si>
  <si>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</si>
  <si>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</si>
  <si>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</si>
  <si>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</si>
  <si>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</si>
  <si>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</si>
  <si>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</si>
  <si>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</si>
  <si>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</si>
  <si>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</si>
  <si>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</si>
  <si>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</si>
  <si>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</si>
  <si>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</si>
  <si>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</si>
  <si>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</si>
  <si>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</si>
  <si>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</si>
  <si>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</si>
  <si>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</si>
  <si>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</si>
  <si>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</si>
  <si>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</si>
  <si>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</si>
  <si>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</si>
  <si>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</si>
  <si>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</si>
  <si>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</si>
  <si>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</si>
  <si>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</si>
  <si>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</si>
  <si>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</si>
  <si>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</si>
  <si>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</si>
  <si>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</si>
  <si>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</si>
  <si>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</si>
  <si>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</si>
  <si>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</si>
  <si>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</si>
  <si>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</si>
  <si>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</si>
  <si>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</si>
  <si>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</si>
  <si>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</si>
  <si>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</si>
  <si>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</si>
  <si>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</si>
  <si>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</si>
  <si>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</si>
  <si>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</si>
  <si>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</si>
  <si>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</si>
  <si>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</si>
  <si>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</si>
  <si>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</si>
  <si>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</si>
  <si>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</si>
  <si>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</si>
  <si>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</si>
  <si>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</si>
  <si>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</si>
  <si>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</si>
  <si>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</si>
  <si>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</si>
  <si>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</si>
  <si>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</si>
  <si>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</si>
  <si>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</si>
  <si>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</si>
  <si>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</si>
  <si>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</si>
  <si>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</si>
  <si>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</si>
  <si>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</si>
  <si>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</si>
  <si>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</si>
  <si>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</si>
  <si>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</si>
  <si>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</si>
  <si>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</si>
  <si>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</si>
  <si>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</si>
  <si>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</si>
  <si>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</si>
  <si>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</si>
  <si>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</si>
  <si>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</si>
  <si>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</si>
  <si>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</si>
  <si>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</si>
  <si>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</si>
  <si>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</si>
  <si>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</si>
  <si>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</si>
  <si>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</si>
  <si>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</si>
  <si>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</si>
  <si>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</si>
  <si>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</si>
  <si>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</si>
  <si>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</si>
  <si>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</si>
  <si>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</si>
  <si>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</si>
  <si>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</si>
  <si>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</si>
  <si>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</si>
  <si>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</si>
  <si>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</si>
  <si>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</si>
  <si>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</si>
  <si>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</si>
  <si>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</si>
  <si>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</si>
  <si>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</si>
  <si>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</si>
  <si>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</si>
  <si>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</si>
  <si>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</si>
  <si>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</si>
  <si>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</si>
  <si>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</si>
  <si>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</si>
  <si>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</si>
  <si>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</si>
  <si>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</si>
  <si>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</si>
  <si>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</si>
  <si>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</si>
  <si>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</si>
  <si>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</si>
  <si>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</si>
  <si>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</si>
  <si>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</si>
  <si>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</si>
  <si>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</si>
  <si>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</si>
  <si>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</si>
  <si>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</si>
  <si>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</si>
  <si>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</si>
  <si>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</si>
  <si>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</si>
  <si>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</si>
  <si>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</si>
  <si>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</si>
  <si>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</si>
  <si>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</si>
  <si>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</si>
  <si>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</si>
  <si>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</si>
  <si>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</si>
  <si>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</si>
  <si>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</si>
  <si>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</si>
  <si>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</si>
  <si>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</si>
  <si>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</si>
  <si>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</si>
  <si>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</si>
  <si>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</si>
  <si>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</si>
  <si>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</si>
  <si>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</si>
  <si>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</si>
  <si>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</si>
  <si>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</si>
  <si>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</si>
  <si>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</si>
  <si>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</si>
  <si>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</si>
  <si>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</si>
  <si>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</si>
  <si>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</si>
  <si>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</si>
  <si>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</si>
  <si>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</si>
  <si>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</si>
  <si>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</si>
  <si>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</si>
  <si>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</si>
  <si>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</si>
  <si>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</si>
  <si>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</si>
  <si>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</si>
  <si>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</si>
  <si>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</si>
  <si>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</si>
  <si>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</si>
  <si>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</si>
  <si>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</si>
  <si>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</si>
  <si>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</si>
  <si>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</si>
  <si>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</si>
  <si>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</si>
  <si>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</si>
  <si>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</si>
  <si>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</si>
  <si>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</si>
  <si>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</si>
  <si>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</si>
  <si>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</si>
  <si>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</si>
  <si>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</si>
  <si>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</si>
  <si>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</si>
  <si>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</si>
  <si>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</si>
  <si>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</si>
  <si>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</si>
  <si>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</si>
  <si>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</si>
  <si>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</si>
  <si>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</si>
  <si>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</si>
  <si>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</si>
  <si>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</si>
  <si>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</si>
  <si>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</si>
  <si>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</si>
  <si>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</si>
  <si>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</si>
  <si>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</si>
  <si>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</si>
  <si>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</si>
  <si>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</si>
  <si>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</si>
  <si>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</si>
  <si>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</si>
  <si>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</si>
  <si>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</si>
  <si>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</si>
  <si>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</si>
  <si>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</si>
  <si>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</si>
  <si>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</si>
  <si>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</si>
  <si>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</si>
  <si>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</si>
  <si>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</si>
  <si>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</si>
  <si>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</si>
  <si>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</si>
  <si>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</si>
  <si>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</si>
  <si>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</si>
  <si>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</si>
  <si>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</si>
  <si>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</si>
  <si>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</si>
  <si>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</si>
  <si>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</si>
  <si>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</si>
  <si>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</si>
  <si>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</si>
  <si>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</si>
  <si>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</si>
  <si>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</si>
  <si>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</si>
  <si>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</si>
  <si>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</si>
  <si>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</si>
  <si>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</si>
  <si>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</si>
  <si>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</si>
  <si>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</si>
  <si>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</si>
  <si>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</si>
  <si>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</si>
  <si>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</si>
  <si>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</si>
  <si>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</si>
  <si>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</si>
  <si>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</si>
  <si>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</si>
  <si>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</si>
  <si>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</si>
  <si>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</si>
  <si>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</si>
  <si>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</si>
  <si>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</si>
  <si>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</si>
  <si>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</si>
  <si>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</si>
  <si>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</si>
  <si>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</si>
  <si>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</si>
  <si>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</si>
  <si>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</si>
  <si>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</si>
  <si>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</si>
  <si>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</si>
  <si>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</si>
  <si>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</si>
  <si>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</si>
  <si>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</si>
  <si>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</si>
  <si>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</si>
  <si>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</si>
  <si>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</si>
  <si>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</si>
  <si>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</si>
  <si>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</si>
  <si>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</si>
  <si>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</si>
  <si>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</si>
  <si>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</si>
  <si>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</si>
  <si>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</si>
  <si>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</si>
  <si>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</si>
  <si>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</si>
  <si>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</si>
  <si>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</si>
  <si>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</si>
  <si>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</si>
  <si>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</si>
  <si>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</si>
  <si>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</si>
  <si>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</si>
  <si>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</si>
  <si>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</si>
  <si>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</si>
  <si>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</si>
  <si>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</si>
  <si>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</si>
  <si>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</si>
  <si>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</si>
  <si>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</si>
  <si>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</si>
  <si>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</si>
  <si>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</si>
  <si>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</si>
  <si>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</si>
  <si>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</si>
  <si>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</si>
  <si>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</si>
  <si>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</si>
  <si>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</si>
  <si>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</si>
  <si>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</si>
  <si>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</si>
  <si>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</si>
  <si>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</si>
  <si>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</si>
  <si>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</si>
  <si>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</si>
  <si>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</si>
  <si>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</si>
  <si>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</si>
  <si>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</si>
  <si>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</si>
  <si>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</si>
  <si>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</si>
  <si>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</si>
  <si>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</si>
  <si>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</si>
  <si>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</si>
  <si>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</si>
  <si>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</si>
  <si>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</si>
  <si>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</si>
  <si>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</si>
  <si>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</si>
  <si>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</si>
  <si>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</si>
  <si>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</si>
  <si>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</si>
  <si>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</si>
  <si>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</si>
  <si>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</si>
  <si>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</si>
  <si>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</si>
  <si>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</si>
  <si>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</si>
  <si>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</si>
  <si>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</si>
  <si>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</si>
  <si>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</si>
  <si>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</si>
  <si>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</si>
  <si>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</si>
  <si>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</si>
  <si>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</si>
  <si>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</si>
  <si>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</si>
  <si>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</si>
  <si>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</si>
  <si>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</si>
  <si>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</si>
  <si>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</si>
  <si>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</si>
  <si>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</si>
  <si>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</si>
  <si>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</si>
  <si>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</si>
  <si>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</si>
  <si>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</si>
  <si>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</si>
  <si>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</si>
  <si>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</si>
  <si>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</si>
  <si>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</si>
  <si>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</si>
  <si>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</si>
  <si>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</si>
  <si>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</si>
  <si>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</si>
  <si>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</si>
  <si>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</si>
  <si>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</si>
  <si>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</si>
  <si>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</si>
  <si>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</si>
  <si>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</si>
  <si>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</si>
  <si>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</si>
  <si>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</si>
  <si>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</si>
  <si>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</si>
  <si>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</si>
  <si>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</si>
  <si>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</si>
  <si>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</si>
  <si>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</si>
  <si>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</si>
  <si>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</si>
  <si>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</si>
  <si>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</si>
  <si>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</si>
  <si>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</si>
  <si>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</si>
  <si>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</si>
  <si>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</si>
  <si>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</si>
  <si>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</si>
  <si>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</si>
  <si>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</si>
  <si>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</si>
  <si>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</si>
  <si>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</si>
  <si>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</si>
  <si>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</si>
  <si>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</si>
  <si>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</si>
  <si>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</si>
  <si>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</si>
  <si>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</si>
  <si>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</si>
  <si>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</si>
  <si>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</si>
  <si>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</si>
  <si>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</si>
  <si>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</si>
  <si>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</si>
  <si>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</si>
  <si>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</si>
  <si>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</si>
  <si>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</si>
  <si>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</si>
  <si>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</si>
  <si>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</si>
  <si>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</si>
  <si>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</si>
  <si>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</si>
  <si>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</si>
  <si>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</si>
  <si>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</si>
  <si>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</si>
  <si>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</si>
  <si>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</si>
  <si>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</si>
  <si>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</si>
  <si>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</si>
  <si>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</si>
  <si>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</si>
  <si>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</si>
  <si>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</si>
  <si>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</si>
  <si>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</si>
  <si>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</si>
  <si>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</si>
  <si>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</si>
  <si>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</si>
  <si>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</si>
  <si>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</si>
  <si>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</si>
  <si>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</si>
  <si>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</si>
  <si>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</si>
  <si>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</si>
  <si>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</si>
  <si>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</si>
  <si>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</si>
  <si>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</si>
  <si>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</si>
  <si>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</si>
  <si>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</si>
  <si>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</si>
  <si>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</si>
  <si>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</si>
  <si>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</si>
  <si>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</si>
  <si>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</si>
  <si>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</si>
  <si>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</si>
  <si>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</si>
  <si>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</si>
  <si>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</si>
  <si>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</si>
  <si>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</si>
  <si>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</si>
  <si>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</si>
  <si>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</si>
  <si>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</si>
  <si>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</si>
  <si>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</si>
  <si>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</si>
  <si>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</si>
  <si>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</si>
  <si>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</si>
  <si>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</si>
  <si>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</si>
  <si>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</si>
  <si>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</si>
  <si>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</si>
  <si>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</si>
  <si>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</si>
  <si>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</si>
  <si>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</si>
  <si>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</si>
  <si>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</si>
  <si>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</si>
  <si>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</si>
  <si>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</si>
  <si>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</si>
  <si>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</si>
  <si>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</si>
  <si>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</si>
  <si>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</si>
  <si>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</si>
  <si>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</si>
  <si>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</si>
  <si>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</si>
  <si>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</si>
  <si>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</si>
  <si>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</si>
  <si>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</si>
  <si>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</si>
  <si>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</si>
  <si>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</si>
  <si>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</si>
  <si>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</si>
  <si>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</si>
  <si>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</si>
  <si>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</si>
  <si>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</si>
  <si>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</si>
  <si>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</si>
  <si>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</si>
  <si>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</si>
  <si>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</si>
  <si>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</si>
  <si>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</si>
  <si>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</si>
  <si>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</si>
  <si>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</si>
  <si>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</si>
  <si>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</si>
  <si>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</si>
  <si>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</si>
  <si>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</si>
  <si>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</si>
  <si>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</si>
  <si>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</si>
  <si>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</si>
  <si>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</si>
  <si>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</si>
  <si>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</si>
  <si>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</si>
  <si>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</si>
  <si>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</si>
  <si>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</si>
  <si>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</si>
  <si>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</si>
  <si>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</si>
  <si>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</si>
  <si>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</si>
  <si>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</si>
  <si>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</si>
  <si>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</si>
  <si>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</si>
  <si>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</si>
  <si>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</si>
  <si>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</si>
  <si>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</si>
  <si>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</si>
  <si>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</si>
  <si>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</si>
  <si>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</si>
  <si>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</si>
  <si>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</si>
  <si>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</si>
  <si>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</si>
  <si>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</si>
  <si>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</si>
  <si>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</si>
  <si>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</si>
  <si>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</si>
  <si>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</si>
  <si>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</si>
  <si>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</si>
  <si>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</si>
  <si>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</si>
  <si>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</si>
  <si>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</si>
  <si>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</si>
  <si>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</si>
  <si>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</si>
  <si>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</si>
  <si>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</si>
  <si>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</si>
  <si>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</si>
  <si>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</si>
  <si>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</si>
  <si>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</si>
  <si>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</si>
  <si>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</si>
  <si>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</si>
  <si>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</si>
  <si>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</si>
  <si>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</si>
  <si>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</si>
  <si>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</si>
  <si>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</si>
  <si>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</si>
  <si>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</si>
  <si>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</si>
  <si>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</si>
  <si>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</si>
  <si>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</si>
  <si>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</si>
  <si>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</si>
  <si>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</si>
  <si>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</si>
  <si>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</si>
  <si>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</si>
  <si>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</si>
  <si>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</si>
  <si>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</si>
  <si>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</si>
  <si>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</si>
  <si>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</si>
  <si>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</si>
  <si>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</si>
  <si>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</si>
  <si>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</si>
  <si>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</si>
  <si>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</si>
  <si>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</si>
  <si>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</si>
  <si>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</si>
  <si>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</si>
  <si>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</si>
  <si>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</si>
  <si>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</si>
  <si>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</si>
  <si>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</si>
  <si>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</si>
  <si>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</si>
  <si>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</si>
  <si>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</si>
  <si>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</si>
  <si>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</si>
  <si>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</si>
  <si>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</si>
  <si>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</si>
  <si>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</si>
  <si>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</si>
  <si>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</si>
  <si>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</si>
  <si>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</si>
  <si>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</si>
  <si>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</si>
  <si>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</si>
  <si>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</si>
  <si>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</si>
  <si>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</si>
  <si>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</si>
  <si>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</si>
  <si>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</si>
  <si>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</si>
  <si>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</si>
  <si>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</si>
  <si>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</si>
  <si>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</si>
  <si>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</si>
  <si>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</si>
  <si>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</si>
  <si>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</si>
  <si>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</si>
  <si>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</si>
  <si>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</si>
  <si>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</si>
  <si>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</si>
  <si>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</si>
  <si>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</si>
  <si>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</si>
  <si>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</si>
  <si>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</si>
  <si>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</si>
  <si>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</si>
  <si>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</si>
  <si>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</si>
  <si>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</si>
  <si>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</si>
  <si>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</si>
  <si>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</si>
  <si>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</si>
  <si>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</si>
  <si>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</si>
  <si>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</si>
  <si>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</si>
  <si>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</si>
  <si>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</si>
  <si>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</si>
  <si>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</si>
  <si>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</si>
  <si>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</si>
  <si>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</si>
  <si>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</si>
  <si>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</si>
  <si>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</si>
  <si>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</si>
  <si>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</si>
  <si>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</si>
  <si>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</si>
  <si>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</si>
  <si>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</si>
  <si>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</si>
  <si>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</si>
  <si>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</si>
  <si>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</si>
  <si>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</si>
  <si>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</si>
  <si>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</si>
  <si>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</si>
  <si>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</si>
  <si>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</si>
  <si>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</si>
  <si>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</si>
  <si>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</si>
  <si>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</si>
  <si>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</si>
  <si>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</si>
  <si>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</si>
  <si>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</si>
  <si>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</si>
  <si>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</si>
  <si>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</si>
  <si>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</si>
  <si>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</si>
  <si>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</si>
  <si>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</si>
  <si>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</si>
  <si>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</si>
  <si>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</si>
  <si>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</si>
  <si>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</si>
  <si>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</si>
  <si>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</si>
  <si>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</si>
  <si>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</si>
  <si>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</si>
  <si>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</si>
  <si>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</si>
  <si>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</si>
  <si>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</si>
  <si>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</si>
  <si>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</si>
  <si>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</si>
  <si>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</si>
  <si>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</si>
  <si>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</si>
  <si>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</si>
  <si>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</si>
  <si>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</si>
  <si>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</si>
  <si>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</si>
  <si>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</si>
  <si>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</si>
  <si>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</si>
  <si>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</si>
  <si>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</si>
  <si>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</si>
  <si>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</si>
  <si>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</si>
  <si>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</si>
  <si>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</si>
  <si>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</si>
  <si>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</si>
  <si>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</si>
  <si>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</si>
  <si>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</si>
  <si>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</si>
  <si>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</si>
  <si>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</si>
  <si>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</si>
  <si>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</si>
  <si>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</si>
  <si>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</si>
  <si>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</si>
  <si>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</si>
  <si>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</si>
  <si>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</si>
  <si>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</si>
  <si>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</si>
  <si>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</si>
  <si>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</si>
  <si>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</si>
  <si>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</si>
  <si>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</si>
  <si>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</si>
  <si>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</si>
  <si>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</si>
  <si>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</si>
  <si>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</si>
  <si>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</si>
  <si>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</si>
  <si>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</si>
  <si>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</si>
  <si>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</si>
  <si>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</si>
  <si>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</si>
  <si>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</si>
  <si>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</si>
  <si>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</si>
  <si>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</si>
  <si>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</si>
  <si>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</si>
  <si>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</si>
  <si>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</si>
  <si>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</si>
  <si>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</si>
  <si>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</si>
  <si>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</si>
  <si>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</si>
  <si>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</si>
  <si>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</si>
  <si>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</si>
  <si>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</si>
  <si>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</si>
  <si>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</si>
  <si>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</si>
  <si>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</si>
  <si>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</si>
  <si>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</si>
  <si>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</si>
  <si>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</si>
  <si>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</si>
  <si>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</si>
  <si>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</si>
  <si>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</si>
  <si>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</si>
  <si>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</si>
  <si>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</si>
  <si>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</si>
  <si>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</si>
  <si>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</si>
  <si>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</si>
  <si>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</si>
  <si>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</si>
  <si>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</si>
  <si>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</si>
  <si>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</si>
  <si>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</si>
  <si>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</si>
  <si>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</si>
  <si>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</si>
  <si>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</si>
  <si>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</si>
  <si>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</si>
  <si>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</si>
  <si>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</si>
  <si>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</si>
  <si>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</si>
  <si>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</si>
  <si>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</si>
  <si>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</si>
  <si>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</si>
  <si>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</si>
  <si>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</si>
  <si>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</si>
  <si>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</si>
  <si>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</si>
  <si>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</si>
  <si>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</si>
  <si>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</si>
  <si>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</si>
  <si>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</si>
  <si>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</si>
  <si>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</si>
  <si>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</si>
  <si>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</si>
  <si>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</si>
  <si>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</si>
  <si>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</si>
  <si>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</si>
  <si>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</si>
  <si>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</si>
  <si>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</si>
  <si>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</si>
  <si>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</si>
  <si>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</si>
  <si>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</si>
  <si>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</si>
  <si>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</si>
  <si>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</si>
  <si>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</si>
  <si>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</si>
  <si>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</si>
  <si>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</si>
  <si>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</si>
  <si>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</si>
  <si>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</si>
  <si>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</si>
  <si>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</si>
  <si>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</si>
  <si>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</si>
  <si>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</si>
  <si>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</si>
  <si>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</si>
  <si>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</si>
  <si>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</si>
  <si>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</si>
  <si>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</si>
  <si>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</si>
  <si>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</si>
  <si>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</si>
  <si>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</si>
  <si>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</si>
  <si>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</si>
  <si>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</si>
  <si>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</si>
  <si>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</si>
  <si>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</si>
  <si>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</si>
  <si>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</si>
  <si>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</si>
  <si>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</si>
  <si>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</si>
  <si>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</si>
  <si>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</si>
  <si>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</si>
  <si>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</si>
  <si>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</si>
  <si>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</si>
  <si>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</si>
  <si>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</si>
  <si>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</si>
  <si>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</si>
  <si>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</si>
  <si>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</si>
  <si>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</si>
  <si>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</si>
  <si>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</si>
  <si>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</si>
  <si>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</si>
  <si>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</si>
  <si>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</si>
  <si>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</si>
  <si>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</si>
  <si>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</si>
  <si>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</si>
  <si>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</si>
  <si>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</si>
  <si>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</si>
  <si>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</si>
  <si>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</si>
  <si>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</si>
  <si>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</si>
  <si>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</si>
  <si>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</si>
  <si>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</si>
  <si>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</si>
  <si>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</si>
  <si>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</si>
  <si>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</si>
  <si>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</si>
  <si>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</si>
  <si>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</si>
  <si>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</si>
  <si>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</si>
  <si>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</si>
  <si>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</si>
  <si>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</si>
  <si>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</si>
  <si>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</si>
  <si>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</si>
  <si>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</si>
  <si>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</si>
  <si>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</si>
  <si>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</si>
  <si>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</si>
  <si>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</si>
  <si>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</si>
  <si>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</si>
  <si>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</si>
  <si>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</si>
  <si>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</si>
  <si>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</si>
  <si>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</si>
  <si>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</si>
  <si>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</si>
  <si>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</si>
  <si>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</si>
  <si>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</si>
  <si>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</si>
  <si>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</si>
  <si>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</si>
  <si>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</si>
  <si>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</si>
  <si>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</si>
  <si>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</si>
  <si>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</si>
  <si>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</si>
  <si>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</si>
  <si>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</si>
  <si>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</si>
  <si>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</si>
  <si>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</si>
  <si>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</si>
  <si>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</si>
  <si>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</si>
  <si>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</si>
  <si>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</si>
  <si>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</si>
  <si>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</si>
  <si>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</si>
  <si>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</si>
  <si>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</si>
  <si>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</si>
  <si>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</si>
  <si>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</si>
  <si>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</si>
  <si>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</si>
  <si>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</si>
  <si>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</si>
  <si>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</si>
  <si>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</si>
  <si>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</si>
  <si>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</si>
  <si>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</si>
  <si>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</si>
  <si>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</si>
  <si>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</si>
  <si>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</si>
  <si>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</si>
  <si>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</si>
  <si>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</si>
  <si>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</si>
  <si>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</si>
  <si>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</si>
  <si>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</si>
  <si>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</si>
  <si>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</si>
  <si>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</si>
  <si>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</si>
  <si>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</si>
  <si>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</si>
  <si>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</si>
  <si>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</si>
  <si>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</si>
  <si>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</si>
  <si>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</si>
  <si>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</si>
  <si>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</si>
  <si>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</si>
  <si>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</si>
  <si>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</si>
  <si>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</si>
  <si>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</si>
  <si>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</si>
  <si>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</si>
  <si>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</si>
  <si>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</si>
  <si>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</si>
  <si>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</si>
  <si>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</si>
  <si>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</si>
  <si>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</si>
  <si>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</si>
  <si>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</si>
  <si>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</si>
  <si>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</si>
  <si>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</si>
  <si>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</si>
  <si>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</si>
  <si>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</si>
  <si>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</si>
  <si>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</si>
  <si>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</si>
  <si>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</si>
  <si>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</si>
  <si>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</si>
  <si>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</si>
  <si>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</si>
  <si>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</si>
  <si>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</si>
  <si>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</si>
  <si>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</si>
  <si>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</si>
  <si>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</si>
  <si>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</si>
  <si>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</si>
  <si>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</si>
  <si>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</si>
  <si>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</si>
  <si>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</si>
  <si>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</si>
  <si>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</si>
  <si>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</si>
  <si>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</si>
  <si>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</si>
  <si>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</si>
  <si>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</si>
  <si>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</si>
  <si>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</si>
  <si>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</si>
  <si>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</si>
  <si>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</si>
  <si>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</si>
  <si>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</si>
  <si>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</si>
  <si>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</si>
  <si>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</si>
  <si>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</si>
  <si>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</si>
  <si>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</si>
  <si>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</si>
  <si>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</si>
  <si>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</si>
  <si>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</si>
  <si>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</si>
  <si>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</si>
  <si>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</si>
  <si>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</si>
  <si>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</si>
  <si>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</si>
  <si>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</si>
  <si>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</si>
  <si>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</si>
  <si>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</si>
  <si>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</si>
  <si>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</si>
  <si>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</si>
  <si>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</si>
  <si>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</si>
  <si>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</si>
  <si>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</si>
  <si>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</si>
  <si>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</si>
  <si>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</si>
  <si>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</si>
  <si>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</si>
  <si>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</si>
  <si>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</si>
  <si>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</si>
  <si>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</si>
  <si>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</si>
  <si>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</si>
  <si>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</si>
  <si>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</si>
  <si>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</si>
  <si>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</si>
  <si>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</si>
  <si>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</si>
  <si>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</si>
  <si>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</si>
  <si>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</si>
  <si>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</si>
  <si>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</si>
  <si>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</si>
  <si>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</si>
  <si>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</si>
  <si>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</si>
  <si>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</si>
  <si>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</si>
  <si>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</si>
  <si>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</si>
  <si>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</si>
  <si>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</si>
  <si>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</si>
  <si>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</si>
  <si>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</si>
  <si>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</si>
  <si>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</si>
  <si>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</si>
  <si>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</si>
  <si>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</si>
  <si>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</si>
  <si>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</si>
  <si>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</si>
  <si>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</si>
  <si>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</si>
  <si>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</si>
  <si>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</si>
  <si>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</si>
  <si>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</si>
  <si>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</si>
  <si>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</si>
  <si>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</si>
  <si>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</si>
  <si>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</si>
  <si>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</si>
  <si>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</si>
  <si>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</si>
  <si>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</si>
  <si>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</si>
  <si>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</si>
  <si>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</si>
  <si>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</si>
  <si>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</si>
  <si>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</si>
  <si>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</si>
  <si>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</si>
  <si>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</si>
  <si>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</si>
  <si>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</si>
  <si>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</si>
  <si>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</si>
  <si>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</si>
  <si>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</si>
  <si>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</si>
  <si>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</si>
  <si>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</si>
  <si>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</si>
  <si>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</si>
  <si>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</si>
  <si>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</si>
  <si>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</si>
  <si>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</si>
  <si>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</si>
  <si>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</si>
  <si>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</si>
  <si>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</si>
  <si>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</si>
  <si>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</si>
  <si>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</si>
  <si>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</si>
  <si>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</si>
  <si>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</si>
  <si>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</si>
  <si>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</si>
  <si>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</si>
  <si>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</si>
  <si>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</si>
  <si>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</si>
  <si>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</si>
  <si>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</si>
  <si>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</si>
  <si>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</si>
  <si>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</si>
  <si>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</si>
  <si>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</si>
  <si>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</si>
  <si>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</si>
  <si>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</si>
  <si>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</si>
  <si>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</si>
  <si>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</si>
  <si>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</si>
  <si>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</si>
  <si>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</si>
  <si>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</si>
  <si>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</si>
  <si>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</si>
  <si>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</si>
  <si>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</si>
  <si>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</si>
  <si>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</si>
  <si>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</si>
  <si>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</si>
  <si>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</si>
  <si>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</si>
  <si>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</si>
  <si>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</si>
  <si>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</si>
  <si>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</si>
  <si>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</si>
  <si>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</si>
  <si>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</si>
  <si>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</si>
  <si>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</si>
  <si>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</si>
  <si>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</si>
  <si>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</si>
  <si>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</si>
  <si>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</si>
  <si>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</si>
  <si>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</si>
  <si>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</si>
  <si>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</si>
  <si>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</si>
  <si>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</si>
  <si>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</si>
  <si>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</si>
  <si>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</si>
  <si>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</si>
  <si>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</si>
  <si>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</si>
  <si>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</si>
  <si>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</si>
  <si>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</si>
  <si>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</si>
  <si>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</si>
  <si>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</si>
  <si>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</si>
  <si>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</si>
  <si>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</si>
  <si>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</si>
  <si>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</si>
  <si>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</si>
  <si>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</si>
  <si>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</si>
  <si>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</si>
  <si>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</si>
  <si>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</si>
  <si>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</si>
  <si>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</si>
  <si>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</si>
  <si>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</si>
  <si>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</si>
  <si>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</si>
  <si>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</si>
  <si>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</si>
  <si>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</si>
  <si>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</si>
  <si>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</si>
  <si>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</si>
  <si>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</si>
  <si>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</si>
  <si>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</si>
  <si>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</si>
  <si>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</si>
  <si>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</si>
  <si>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</si>
  <si>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</si>
  <si>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</si>
  <si>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</si>
  <si>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</si>
  <si>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</si>
  <si>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</si>
  <si>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</si>
  <si>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</si>
  <si>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</si>
  <si>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</si>
  <si>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</si>
  <si>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</si>
  <si>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</si>
  <si>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</si>
  <si>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</si>
  <si>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</si>
  <si>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</si>
  <si>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</si>
  <si>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</si>
  <si>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</si>
  <si>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</si>
  <si>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</si>
  <si>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</si>
  <si>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</si>
  <si>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</si>
  <si>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</si>
  <si>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</si>
  <si>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</si>
  <si>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</si>
  <si>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</si>
  <si>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</si>
  <si>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</si>
  <si>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</si>
  <si>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</si>
  <si>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</si>
  <si>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</si>
  <si>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</si>
  <si>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</si>
  <si>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</si>
  <si>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</si>
  <si>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</si>
  <si>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</si>
  <si>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</si>
  <si>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</si>
  <si>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</si>
  <si>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</si>
  <si>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</si>
  <si>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</si>
  <si>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</si>
  <si>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</si>
  <si>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</si>
  <si>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</si>
  <si>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</si>
  <si>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</si>
  <si>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</si>
  <si>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</si>
  <si>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</si>
  <si>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</si>
  <si>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</si>
  <si>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</si>
  <si>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</si>
  <si>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</si>
  <si>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</si>
  <si>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</si>
  <si>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</si>
  <si>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</si>
  <si>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</si>
  <si>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</si>
  <si>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</si>
  <si>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</si>
  <si>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</si>
  <si>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</si>
  <si>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</si>
  <si>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</si>
  <si>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</si>
  <si>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</si>
  <si>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</si>
  <si>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</si>
  <si>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</si>
  <si>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</si>
  <si>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</si>
  <si>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</si>
  <si>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</si>
  <si>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</si>
  <si>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</si>
  <si>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</si>
  <si>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</si>
  <si>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</si>
  <si>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</si>
  <si>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</si>
  <si>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</si>
  <si>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</si>
  <si>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</si>
  <si>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</si>
  <si>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</si>
  <si>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</si>
  <si>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</si>
  <si>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</si>
  <si>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</si>
  <si>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</si>
  <si>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</si>
  <si>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</si>
  <si>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</si>
  <si>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</si>
  <si>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</si>
  <si>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</si>
  <si>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</si>
  <si>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</si>
  <si>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</si>
  <si>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</si>
  <si>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</si>
  <si>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</si>
  <si>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</si>
  <si>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</si>
  <si>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</si>
  <si>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</si>
  <si>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</si>
  <si>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</si>
  <si>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</si>
  <si>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</si>
  <si>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</si>
  <si>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</si>
  <si>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</si>
  <si>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</si>
  <si>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</si>
  <si>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</si>
  <si>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</si>
  <si>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</si>
  <si>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</si>
  <si>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</si>
  <si>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</si>
  <si>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</si>
  <si>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</si>
  <si>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</si>
  <si>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</si>
  <si>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</si>
  <si>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</si>
  <si>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</si>
  <si>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</si>
  <si>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</si>
  <si>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</si>
  <si>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</si>
  <si>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</si>
  <si>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</si>
  <si>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</si>
  <si>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</si>
  <si>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</si>
  <si>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</si>
  <si>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</si>
  <si>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</si>
  <si>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</si>
  <si>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</si>
  <si>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</si>
  <si>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</si>
  <si>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</si>
  <si>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</si>
  <si>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</si>
  <si>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</si>
  <si>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</si>
  <si>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</si>
  <si>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</si>
  <si>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</si>
  <si>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</si>
  <si>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</si>
  <si>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</si>
  <si>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</si>
  <si>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</si>
  <si>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</si>
  <si>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</si>
  <si>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</si>
  <si>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</si>
  <si>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</si>
  <si>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</si>
  <si>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</si>
  <si>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</si>
  <si>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</si>
  <si>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</si>
  <si>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</si>
  <si>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</si>
  <si>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</si>
  <si>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</si>
  <si>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</si>
  <si>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</si>
  <si>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</si>
  <si>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</si>
  <si>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</si>
  <si>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</si>
  <si>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</si>
  <si>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</si>
  <si>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</si>
  <si>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</si>
  <si>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</si>
  <si>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</si>
  <si>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</si>
  <si>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</si>
  <si>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</si>
  <si>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</si>
  <si>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</si>
  <si>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</si>
  <si>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</si>
  <si>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</si>
  <si>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</si>
  <si>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</si>
  <si>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</si>
  <si>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</si>
  <si>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</si>
  <si>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</si>
  <si>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</si>
  <si>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</si>
  <si>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</si>
  <si>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</si>
  <si>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</si>
  <si>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</si>
  <si>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</si>
  <si>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</si>
  <si>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</si>
  <si>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</si>
  <si>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</si>
  <si>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</si>
  <si>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</si>
  <si>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</si>
  <si>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</si>
  <si>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</si>
  <si>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</si>
  <si>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</si>
  <si>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</si>
  <si>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</si>
  <si>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</si>
  <si>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</si>
  <si>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</si>
  <si>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</si>
  <si>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</si>
  <si>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</si>
  <si>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</si>
  <si>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</si>
  <si>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</si>
  <si>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</si>
  <si>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</si>
  <si>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</si>
  <si>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</si>
  <si>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</si>
  <si>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</si>
  <si>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</si>
  <si>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</si>
  <si>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</si>
  <si>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</si>
  <si>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</si>
  <si>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</si>
  <si>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</si>
  <si>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</si>
  <si>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</si>
  <si>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</si>
  <si>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</si>
  <si>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</si>
  <si>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</si>
  <si>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</si>
  <si>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</si>
  <si>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</si>
  <si>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</si>
  <si>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</si>
  <si>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</si>
  <si>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</si>
  <si>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</si>
  <si>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</si>
  <si>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</si>
  <si>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</si>
  <si>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</si>
  <si>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</si>
  <si>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</si>
  <si>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</si>
  <si>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</si>
  <si>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</si>
  <si>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</si>
  <si>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</si>
  <si>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</si>
  <si>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</si>
  <si>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</si>
  <si>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</si>
  <si>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</si>
  <si>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</si>
  <si>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</si>
  <si>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</si>
  <si>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</si>
  <si>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</si>
  <si>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</si>
  <si>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</si>
  <si>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</si>
  <si>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</si>
  <si>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</si>
  <si>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</si>
  <si>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</si>
  <si>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</si>
  <si>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</si>
  <si>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</si>
  <si>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</si>
  <si>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</si>
  <si>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</si>
  <si>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</si>
  <si>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</si>
  <si>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</si>
  <si>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</si>
  <si>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</si>
  <si>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</si>
  <si>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</si>
  <si>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</si>
  <si>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</si>
  <si>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</si>
  <si>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</si>
  <si>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</si>
  <si>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</si>
  <si>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</si>
  <si>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</si>
  <si>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</si>
  <si>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</si>
  <si>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</si>
  <si>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</si>
  <si>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</si>
  <si>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</si>
  <si>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</si>
  <si>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</si>
  <si>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</si>
  <si>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</si>
  <si>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</si>
  <si>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</si>
  <si>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</si>
  <si>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</si>
  <si>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</si>
  <si>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</si>
  <si>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</si>
  <si>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</si>
  <si>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</si>
  <si>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</si>
  <si>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</si>
  <si>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</si>
  <si>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</si>
  <si>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</si>
  <si>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</si>
  <si>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</si>
  <si>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</si>
  <si>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</si>
  <si>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</si>
  <si>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</si>
  <si>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</si>
  <si>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</si>
  <si>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</si>
  <si>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</si>
  <si>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</si>
  <si>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</si>
  <si>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</si>
  <si>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</si>
  <si>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</si>
  <si>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</si>
  <si>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</si>
  <si>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</si>
  <si>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</si>
  <si>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</si>
  <si>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</si>
  <si>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</si>
  <si>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</si>
  <si>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</si>
  <si>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</si>
  <si>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</si>
  <si>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</si>
  <si>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</si>
  <si>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</si>
  <si>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</si>
  <si>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</si>
  <si>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</si>
  <si>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</si>
  <si>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</si>
  <si>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</si>
  <si>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</si>
  <si>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</si>
  <si>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</si>
  <si>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</si>
  <si>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</si>
  <si>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</si>
  <si>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</si>
  <si>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</si>
  <si>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</si>
  <si>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</si>
  <si>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</si>
  <si>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</si>
  <si>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</si>
  <si>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</si>
  <si>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</si>
  <si>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</si>
  <si>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</si>
  <si>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</si>
  <si>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</si>
  <si>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</si>
  <si>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</si>
  <si>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</si>
  <si>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</si>
  <si>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</si>
  <si>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</si>
  <si>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</si>
  <si>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</si>
  <si>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</si>
  <si>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</si>
  <si>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</si>
  <si>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</si>
  <si>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</si>
  <si>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</si>
  <si>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</si>
  <si>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</si>
  <si>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</si>
  <si>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</si>
  <si>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</si>
  <si>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</si>
  <si>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</si>
  <si>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</si>
  <si>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</si>
  <si>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</si>
  <si>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</si>
  <si>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</si>
  <si>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</si>
  <si>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</si>
  <si>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</si>
  <si>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</si>
  <si>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</si>
  <si>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</si>
  <si>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</si>
  <si>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</si>
  <si>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</si>
  <si>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</si>
  <si>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</si>
  <si>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</si>
  <si>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</si>
  <si>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</si>
  <si>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</si>
  <si>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</si>
  <si>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</si>
  <si>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</si>
  <si>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</si>
  <si>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</si>
  <si>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</si>
  <si>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</si>
  <si>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</si>
  <si>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</si>
  <si>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</si>
  <si>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</si>
  <si>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</si>
  <si>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</si>
  <si>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</si>
  <si>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</si>
  <si>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</si>
  <si>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</si>
  <si>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</si>
  <si>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</si>
  <si>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</si>
  <si>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</si>
  <si>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</si>
  <si>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</si>
  <si>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</si>
  <si>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</si>
  <si>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</si>
  <si>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</si>
  <si>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</si>
  <si>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</si>
  <si>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</si>
  <si>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</si>
  <si>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</si>
  <si>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</si>
  <si>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</si>
  <si>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</si>
  <si>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</si>
  <si>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</si>
  <si>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</si>
  <si>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</si>
  <si>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</si>
  <si>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</si>
  <si>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</si>
  <si>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</si>
  <si>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</si>
  <si>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</si>
  <si>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</si>
  <si>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</si>
  <si>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</si>
  <si>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</si>
  <si>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</si>
  <si>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</si>
  <si>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</si>
  <si>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</si>
  <si>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</si>
  <si>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</si>
  <si>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</si>
  <si>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</si>
  <si>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</si>
  <si>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</si>
  <si>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</si>
  <si>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</si>
  <si>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</si>
  <si>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</si>
  <si>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</si>
  <si>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</si>
  <si>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</si>
  <si>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</si>
  <si>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</si>
  <si>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</si>
  <si>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</si>
  <si>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</si>
  <si>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</si>
  <si>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</si>
  <si>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</si>
  <si>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</si>
  <si>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</si>
  <si>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</si>
  <si>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</si>
  <si>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</si>
  <si>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</si>
  <si>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</si>
  <si>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</si>
  <si>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</si>
  <si>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</si>
  <si>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</si>
  <si>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</si>
  <si>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</si>
  <si>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</si>
  <si>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</si>
  <si>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</si>
  <si>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</si>
  <si>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</si>
  <si>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</si>
  <si>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</si>
  <si>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</si>
  <si>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</si>
  <si>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</si>
  <si>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</si>
  <si>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</si>
  <si>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</si>
  <si>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</si>
  <si>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</si>
  <si>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</si>
  <si>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</si>
  <si>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</si>
  <si>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</si>
  <si>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</si>
  <si>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</si>
  <si>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</si>
  <si>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</si>
  <si>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</si>
  <si>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</si>
  <si>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</si>
  <si>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</si>
  <si>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</si>
  <si>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</si>
  <si>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</si>
  <si>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</si>
  <si>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</si>
  <si>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</si>
  <si>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</si>
  <si>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</si>
  <si>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</si>
  <si>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</si>
  <si>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</si>
  <si>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</si>
  <si>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</si>
  <si>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</si>
  <si>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</si>
  <si>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</si>
  <si>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</si>
  <si>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</si>
  <si>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</si>
  <si>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</si>
  <si>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</si>
  <si>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</si>
  <si>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</si>
  <si>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</si>
  <si>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</si>
  <si>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</si>
  <si>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</si>
  <si>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</si>
  <si>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</si>
  <si>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</si>
  <si>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</si>
  <si>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</si>
  <si>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</si>
  <si>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</si>
  <si>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</si>
  <si>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</si>
  <si>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</si>
  <si>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</si>
  <si>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</si>
  <si>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</si>
  <si>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</si>
  <si>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</si>
  <si>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</si>
  <si>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</si>
  <si>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</si>
  <si>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</si>
  <si>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</si>
  <si>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</si>
  <si>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</si>
  <si>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</si>
  <si>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</si>
  <si>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</si>
  <si>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</si>
  <si>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</si>
  <si>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</si>
  <si>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</si>
  <si>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</si>
  <si>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</si>
  <si>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</si>
  <si>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</si>
  <si>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</si>
  <si>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</si>
  <si>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</si>
  <si>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</si>
  <si>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</si>
  <si>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</si>
  <si>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</si>
  <si>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</si>
  <si>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</si>
  <si>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</si>
  <si>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</si>
  <si>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</si>
  <si>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</si>
  <si>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</si>
  <si>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</si>
  <si>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</si>
  <si>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</si>
  <si>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</si>
  <si>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</si>
  <si>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</si>
  <si>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</si>
  <si>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</si>
  <si>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</si>
  <si>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</si>
  <si>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</si>
  <si>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</si>
  <si>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</si>
  <si>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</si>
  <si>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</si>
  <si>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</si>
  <si>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</si>
  <si>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</si>
  <si>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</si>
  <si>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</si>
  <si>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</si>
  <si>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</si>
  <si>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</si>
  <si>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</si>
  <si>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</si>
  <si>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</si>
  <si>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</si>
  <si>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</si>
  <si>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</si>
  <si>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</si>
  <si>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</si>
  <si>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</si>
  <si>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</si>
  <si>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</si>
  <si>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</si>
  <si>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</si>
  <si>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</si>
  <si>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</si>
  <si>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</si>
  <si>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</si>
  <si>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</si>
  <si>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</si>
  <si>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</si>
  <si>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</si>
  <si>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</si>
  <si>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</si>
  <si>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</si>
  <si>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</si>
  <si>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</si>
  <si>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</si>
  <si>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</si>
  <si>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</si>
  <si>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</si>
  <si>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</si>
  <si>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</si>
  <si>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</si>
  <si>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</si>
  <si>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</si>
  <si>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</si>
  <si>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</si>
  <si>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</si>
  <si>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</si>
  <si>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</si>
  <si>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</si>
  <si>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</si>
  <si>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</si>
  <si>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</si>
  <si>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</si>
  <si>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</si>
  <si>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</si>
  <si>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</si>
  <si>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</si>
  <si>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</si>
  <si>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</si>
  <si>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</si>
  <si>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</si>
  <si>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</si>
  <si>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</si>
  <si>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</si>
  <si>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</si>
  <si>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</si>
  <si>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</si>
  <si>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</si>
  <si>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</si>
  <si>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</si>
  <si>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</si>
  <si>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</si>
  <si>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</si>
  <si>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</si>
  <si>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</si>
  <si>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</si>
  <si>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</si>
  <si>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</si>
  <si>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</si>
  <si>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</si>
  <si>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</si>
  <si>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</si>
  <si>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</si>
  <si>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</si>
  <si>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</si>
  <si>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</si>
  <si>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</si>
  <si>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</si>
  <si>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</si>
  <si>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</si>
  <si>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</si>
  <si>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</si>
  <si>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</si>
  <si>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</si>
  <si>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</si>
  <si>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</si>
  <si>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</si>
  <si>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</si>
  <si>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</si>
  <si>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</si>
  <si>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</si>
  <si>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</si>
  <si>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</si>
  <si>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</si>
  <si>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</si>
  <si>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</si>
  <si>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</si>
  <si>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</si>
  <si>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</si>
  <si>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</si>
  <si>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</si>
  <si>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</si>
  <si>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</si>
  <si>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</si>
  <si>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</si>
  <si>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</si>
  <si>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</si>
  <si>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</si>
  <si>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</si>
  <si>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</si>
  <si>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</si>
  <si>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</si>
  <si>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</si>
  <si>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</si>
  <si>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</si>
  <si>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</si>
  <si>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</si>
  <si>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</si>
  <si>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</si>
  <si>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</si>
  <si>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</si>
  <si>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</si>
  <si>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</si>
  <si>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</si>
  <si>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</si>
  <si>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</si>
  <si>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</si>
  <si>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</si>
  <si>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</si>
  <si>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</si>
  <si>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</si>
  <si>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</si>
  <si>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</si>
  <si>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</si>
  <si>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</si>
  <si>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</si>
  <si>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</si>
  <si>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</si>
  <si>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</si>
  <si>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</si>
  <si>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</si>
  <si>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</si>
  <si>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</si>
  <si>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</si>
  <si>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</si>
  <si>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</si>
  <si>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</si>
  <si>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</si>
  <si>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</si>
  <si>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</si>
  <si>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</si>
  <si>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</si>
  <si>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</si>
  <si>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</si>
  <si>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</si>
  <si>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</si>
  <si>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</si>
  <si>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</si>
  <si>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</si>
  <si>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</si>
  <si>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</si>
  <si>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</si>
  <si>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</si>
  <si>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</si>
  <si>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</si>
  <si>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</si>
  <si>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</si>
  <si>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</si>
  <si>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</si>
  <si>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</si>
  <si>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</si>
  <si>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</si>
  <si>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</si>
  <si>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</si>
  <si>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</si>
  <si>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</si>
  <si>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</si>
  <si>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</si>
  <si>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</si>
  <si>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</si>
  <si>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</si>
  <si>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</si>
  <si>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</si>
  <si>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</si>
  <si>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</si>
  <si>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</si>
  <si>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</si>
  <si>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</si>
  <si>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</si>
  <si>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</si>
  <si>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</si>
  <si>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</si>
  <si>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</si>
  <si>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</si>
  <si>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</si>
  <si>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</si>
  <si>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</si>
  <si>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</si>
  <si>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</si>
  <si>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</si>
  <si>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</si>
  <si>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</si>
  <si>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</si>
  <si>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</si>
  <si>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</si>
  <si>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</si>
  <si>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</si>
  <si>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</si>
  <si>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</si>
  <si>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</si>
  <si>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</si>
  <si>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</si>
  <si>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</si>
  <si>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</si>
  <si>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</si>
  <si>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</si>
  <si>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</si>
  <si>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</si>
  <si>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</si>
  <si>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</si>
  <si>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</si>
  <si>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</si>
  <si>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</si>
  <si>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</si>
  <si>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</si>
  <si>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</si>
  <si>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</si>
  <si>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</si>
  <si>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</si>
  <si>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</si>
  <si>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</si>
  <si>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</si>
  <si>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</si>
  <si>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</si>
  <si>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</si>
  <si>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</si>
  <si>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</si>
  <si>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</si>
  <si>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</si>
  <si>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</si>
  <si>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</si>
  <si>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</si>
  <si>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</si>
  <si>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</si>
  <si>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</si>
  <si>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</si>
  <si>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</si>
  <si>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</si>
  <si>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</si>
  <si>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</si>
  <si>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</si>
  <si>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</si>
  <si>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</si>
  <si>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</si>
  <si>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</si>
  <si>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</si>
  <si>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</si>
  <si>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</si>
  <si>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</si>
  <si>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</si>
  <si>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</si>
  <si>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</si>
  <si>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</si>
  <si>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</si>
  <si>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</si>
  <si>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</si>
  <si>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</si>
  <si>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</si>
  <si>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</si>
  <si>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</si>
  <si>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</si>
  <si>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</si>
  <si>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</si>
  <si>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</si>
  <si>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</si>
  <si>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</si>
  <si>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</si>
  <si>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</si>
  <si>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</si>
  <si>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</si>
  <si>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</si>
  <si>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</si>
  <si>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</si>
  <si>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</si>
  <si>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</si>
  <si>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</si>
  <si>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</si>
  <si>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</si>
  <si>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</si>
  <si>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</si>
  <si>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</si>
  <si>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</si>
  <si>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</si>
  <si>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</si>
  <si>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</si>
  <si>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</si>
  <si>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</si>
  <si>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</si>
  <si>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</si>
  <si>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</si>
  <si>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</si>
  <si>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</si>
  <si>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</si>
  <si>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</si>
  <si>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</si>
  <si>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</si>
  <si>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</si>
  <si>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</si>
  <si>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</si>
  <si>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</si>
  <si>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</si>
  <si>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</si>
  <si>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</si>
  <si>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</si>
  <si>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</si>
  <si>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</si>
  <si>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</si>
  <si>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</si>
  <si>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</si>
  <si>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</si>
  <si>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</si>
  <si>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</si>
  <si>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</si>
  <si>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</si>
  <si>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</si>
  <si>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</si>
  <si>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</si>
  <si>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</si>
  <si>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</si>
  <si>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</si>
  <si>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</si>
  <si>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</si>
  <si>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</si>
  <si>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</si>
  <si>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</si>
  <si>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</si>
  <si>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</si>
  <si>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</si>
  <si>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</si>
  <si>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</si>
  <si>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</si>
  <si>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</si>
  <si>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</si>
  <si>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</si>
  <si>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</si>
  <si>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</si>
  <si>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</si>
  <si>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</si>
  <si>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</si>
  <si>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</si>
  <si>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</si>
  <si>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</si>
  <si>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</si>
  <si>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</si>
  <si>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</si>
  <si>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</si>
  <si>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</si>
  <si>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</si>
  <si>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</si>
  <si>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</si>
  <si>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</si>
  <si>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</si>
  <si>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</si>
  <si>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</si>
  <si>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</si>
  <si>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</si>
  <si>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</si>
  <si>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</si>
  <si>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</si>
  <si>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</si>
  <si>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</si>
  <si>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</si>
  <si>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</si>
  <si>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</si>
  <si>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</si>
  <si>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</si>
  <si>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</si>
  <si>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</si>
  <si>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</si>
  <si>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</si>
  <si>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</si>
  <si>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</si>
  <si>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</si>
  <si>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</si>
  <si>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</si>
  <si>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</si>
  <si>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</si>
  <si>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</si>
  <si>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</si>
  <si>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</si>
  <si>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</si>
  <si>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</si>
  <si>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</si>
  <si>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</si>
  <si>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</si>
  <si>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</si>
  <si>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</si>
  <si>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</si>
  <si>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</si>
  <si>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</si>
  <si>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</si>
  <si>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</si>
  <si>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</si>
  <si>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</si>
  <si>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</si>
  <si>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</si>
  <si>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</si>
  <si>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</si>
  <si>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</si>
  <si>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</si>
  <si>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</si>
  <si>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</si>
  <si>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</si>
  <si>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</si>
  <si>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</si>
  <si>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</si>
  <si>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</si>
  <si>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</si>
  <si>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</si>
  <si>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</si>
  <si>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</si>
  <si>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</si>
  <si>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</si>
  <si>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</si>
  <si>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</si>
  <si>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</si>
  <si>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</si>
  <si>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</si>
  <si>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</si>
  <si>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</si>
  <si>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</si>
  <si>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</si>
  <si>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</si>
  <si>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</si>
  <si>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</si>
  <si>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</si>
  <si>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</si>
  <si>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</si>
  <si>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</si>
  <si>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</si>
  <si>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</si>
  <si>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</si>
  <si>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</si>
  <si>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</si>
  <si>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</si>
  <si>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</si>
  <si>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</si>
  <si>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</si>
  <si>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</si>
  <si>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</si>
  <si>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</si>
  <si>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</si>
  <si>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</si>
  <si>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</si>
  <si>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</si>
  <si>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</si>
  <si>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</si>
  <si>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</si>
  <si>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</si>
  <si>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</si>
  <si>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</si>
  <si>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</si>
  <si>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</si>
  <si>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</si>
  <si>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</si>
  <si>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</si>
  <si>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</si>
  <si>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</si>
  <si>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</si>
  <si>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</si>
  <si>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</si>
  <si>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</si>
  <si>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</si>
  <si>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</si>
  <si>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</si>
  <si>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</si>
  <si>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</si>
  <si>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</si>
  <si>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</si>
  <si>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</si>
  <si>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</si>
  <si>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</si>
  <si>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</si>
  <si>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</si>
  <si>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</si>
  <si>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</si>
  <si>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</si>
  <si>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</si>
  <si>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</si>
  <si>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</si>
  <si>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</si>
  <si>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</si>
  <si>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</si>
  <si>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</si>
  <si>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</si>
  <si>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</si>
  <si>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</si>
  <si>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</si>
  <si>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</si>
  <si>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</si>
  <si>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</si>
  <si>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</si>
  <si>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</si>
  <si>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</si>
  <si>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</si>
  <si>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</si>
  <si>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</si>
  <si>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</si>
  <si>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</si>
  <si>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</si>
  <si>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</si>
  <si>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</si>
  <si>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</si>
  <si>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</si>
  <si>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</si>
  <si>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</si>
  <si>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</si>
  <si>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</si>
  <si>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</si>
  <si>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</si>
  <si>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</si>
  <si>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</si>
  <si>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</si>
  <si>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</si>
  <si>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</si>
  <si>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</si>
  <si>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</si>
  <si>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</si>
  <si>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</si>
  <si>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</si>
  <si>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</si>
  <si>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</si>
  <si>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</si>
  <si>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</si>
  <si>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</si>
  <si>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</si>
  <si>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</si>
  <si>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</si>
  <si>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</si>
  <si>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</si>
  <si>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</si>
  <si>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</si>
  <si>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</si>
  <si>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</si>
  <si>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</si>
  <si>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</si>
  <si>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</si>
  <si>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</si>
  <si>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</si>
  <si>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</si>
  <si>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</si>
  <si>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</si>
  <si>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</si>
  <si>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</si>
  <si>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</si>
  <si>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</si>
  <si>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</si>
  <si>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</si>
  <si>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</si>
  <si>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</si>
  <si>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</si>
  <si>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</si>
  <si>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</si>
  <si>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</si>
  <si>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</si>
  <si>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</si>
  <si>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</si>
  <si>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</si>
  <si>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</si>
  <si>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</si>
  <si>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</si>
  <si>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</si>
  <si>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</si>
  <si>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</si>
  <si>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</si>
  <si>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</si>
  <si>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</si>
  <si>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</si>
  <si>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</si>
  <si>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</si>
  <si>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</si>
  <si>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</si>
  <si>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</si>
  <si>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</si>
  <si>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</si>
  <si>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</si>
  <si>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</si>
  <si>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</si>
  <si>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</si>
  <si>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</si>
  <si>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</si>
  <si>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</si>
  <si>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</si>
  <si>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</si>
  <si>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</si>
  <si>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</si>
  <si>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</si>
  <si>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</si>
  <si>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</si>
  <si>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</si>
  <si>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</si>
  <si>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</si>
  <si>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</si>
  <si>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</si>
  <si>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</si>
  <si>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</si>
  <si>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</si>
  <si>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</si>
  <si>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</si>
  <si>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</si>
  <si>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</si>
  <si>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</si>
  <si>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</si>
  <si>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</si>
  <si>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</si>
  <si>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</si>
  <si>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</si>
  <si>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</si>
  <si>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</si>
  <si>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</si>
  <si>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</si>
  <si>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</si>
  <si>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</si>
  <si>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</si>
  <si>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</si>
  <si>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</si>
  <si>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</si>
  <si>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</si>
  <si>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</si>
  <si>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</si>
  <si>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</si>
  <si>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</si>
  <si>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</si>
  <si>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</si>
  <si>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</si>
  <si>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</si>
  <si>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</si>
  <si>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</si>
  <si>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</si>
  <si>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</si>
  <si>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</si>
  <si>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</si>
  <si>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</si>
  <si>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</si>
  <si>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</si>
  <si>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</si>
  <si>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</si>
  <si>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</si>
  <si>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</si>
  <si>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</si>
  <si>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</si>
  <si>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</si>
  <si>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</si>
  <si>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</si>
  <si>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</si>
  <si>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</si>
  <si>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</si>
  <si>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</si>
  <si>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</si>
  <si>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</si>
  <si>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</si>
  <si>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</si>
  <si>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</si>
  <si>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</si>
  <si>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</si>
  <si>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</si>
  <si>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</si>
  <si>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</si>
  <si>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</si>
  <si>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</si>
  <si>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</si>
  <si>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</si>
  <si>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</si>
  <si>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</si>
  <si>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</si>
  <si>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</si>
  <si>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</si>
  <si>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</si>
  <si>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</si>
  <si>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</si>
  <si>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</si>
  <si>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</si>
  <si>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</si>
  <si>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</si>
  <si>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</si>
  <si>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</si>
  <si>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</si>
  <si>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</si>
  <si>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</si>
  <si>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</si>
  <si>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</si>
  <si>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</si>
  <si>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</si>
  <si>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</si>
  <si>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</si>
  <si>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</si>
  <si>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</si>
  <si>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</si>
  <si>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</si>
  <si>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</si>
  <si>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</si>
  <si>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</si>
  <si>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</si>
  <si>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</si>
  <si>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</si>
  <si>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</si>
  <si>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</si>
  <si>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</si>
  <si>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</si>
  <si>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</si>
  <si>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</si>
  <si>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</si>
  <si>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</si>
  <si>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</si>
  <si>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</si>
  <si>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</si>
  <si>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</si>
  <si>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</si>
  <si>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</si>
  <si>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</si>
  <si>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</si>
  <si>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</si>
  <si>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</si>
  <si>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</si>
  <si>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</si>
  <si>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</si>
  <si>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</si>
  <si>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</si>
  <si>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</si>
  <si>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</si>
  <si>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</si>
  <si>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</si>
  <si>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</si>
  <si>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</si>
  <si>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</si>
  <si>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</si>
  <si>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</si>
  <si>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</si>
  <si>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</si>
  <si>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</si>
  <si>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</si>
  <si>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</si>
  <si>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</si>
  <si>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</si>
  <si>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</si>
  <si>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</si>
  <si>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</si>
  <si>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</si>
  <si>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</si>
  <si>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</si>
  <si>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</si>
  <si>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</si>
  <si>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</si>
  <si>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</si>
  <si>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</si>
  <si>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</si>
  <si>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</si>
  <si>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</si>
  <si>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</si>
  <si>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</si>
  <si>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</si>
  <si>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</si>
  <si>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</si>
  <si>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</si>
  <si>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</si>
  <si>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</si>
  <si>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</si>
  <si>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</si>
  <si>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</si>
  <si>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</si>
  <si>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</si>
  <si>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</si>
  <si>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</si>
  <si>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</si>
  <si>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</si>
  <si>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</si>
  <si>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</si>
  <si>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</si>
  <si>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</si>
  <si>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</si>
  <si>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</si>
  <si>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</si>
  <si>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</si>
  <si>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</si>
  <si>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</si>
  <si>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</si>
  <si>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</si>
  <si>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</si>
  <si>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</si>
  <si>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</si>
  <si>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</si>
  <si>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</si>
  <si>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</si>
  <si>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</si>
  <si>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</si>
  <si>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</si>
  <si>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</si>
  <si>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</si>
  <si>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</si>
  <si>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</si>
  <si>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</si>
  <si>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</si>
  <si>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</si>
  <si>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</si>
  <si>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</si>
  <si>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</si>
  <si>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</si>
  <si>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</si>
  <si>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</si>
  <si>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</si>
  <si>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</si>
  <si>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</si>
  <si>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</si>
  <si>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</si>
  <si>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</si>
  <si>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</si>
  <si>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</si>
  <si>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</si>
  <si>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</si>
  <si>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</si>
  <si>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</si>
  <si>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</si>
  <si>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</si>
  <si>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</si>
  <si>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</si>
  <si>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</si>
  <si>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</si>
  <si>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</si>
  <si>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</si>
  <si>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</si>
  <si>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</si>
  <si>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</si>
  <si>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</si>
  <si>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</si>
  <si>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</si>
  <si>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</si>
  <si>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</si>
  <si>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</si>
  <si>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</si>
  <si>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</si>
  <si>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</si>
  <si>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</si>
  <si>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</si>
  <si>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</si>
  <si>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</si>
  <si>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</si>
  <si>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</si>
  <si>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</si>
  <si>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</si>
  <si>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</si>
  <si>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</si>
  <si>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</si>
  <si>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</si>
  <si>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</si>
  <si>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</si>
  <si>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</si>
  <si>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</si>
  <si>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</si>
  <si>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</si>
  <si>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</si>
  <si>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</si>
  <si>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</si>
  <si>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</si>
  <si>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</si>
  <si>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</si>
  <si>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</si>
  <si>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</si>
  <si>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</si>
  <si>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</si>
  <si>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</si>
  <si>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</si>
  <si>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</si>
  <si>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</si>
  <si>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</si>
  <si>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</si>
  <si>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</si>
  <si>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</si>
  <si>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</si>
  <si>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</si>
  <si>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</si>
  <si>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</si>
  <si>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</si>
  <si>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</si>
  <si>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</si>
  <si>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</si>
  <si>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</si>
  <si>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</si>
  <si>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</si>
  <si>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</si>
  <si>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</si>
  <si>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</si>
  <si>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</si>
  <si>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</si>
  <si>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</si>
  <si>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</si>
  <si>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</si>
  <si>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</si>
  <si>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</si>
  <si>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</si>
  <si>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</si>
  <si>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</si>
  <si>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</si>
  <si>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</si>
  <si>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</si>
  <si>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</si>
  <si>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</si>
  <si>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</si>
  <si>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</si>
  <si>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</si>
  <si>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</si>
  <si>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</si>
  <si>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</si>
  <si>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</si>
  <si>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</si>
  <si>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</si>
  <si>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</si>
  <si>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</si>
  <si>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</si>
  <si>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</si>
  <si>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</si>
  <si>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</si>
  <si>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</si>
  <si>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</si>
  <si>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</si>
  <si>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</si>
  <si>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</si>
  <si>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</si>
  <si>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</si>
  <si>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</si>
  <si>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</si>
  <si>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</si>
  <si>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</si>
  <si>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</si>
  <si>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</si>
  <si>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</si>
  <si>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</si>
  <si>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</si>
  <si>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</si>
  <si>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</si>
  <si>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</si>
  <si>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</si>
  <si>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</si>
  <si>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</si>
  <si>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</si>
  <si>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</si>
  <si>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</si>
  <si>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</si>
  <si>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</si>
  <si>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</si>
  <si>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</si>
  <si>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</si>
  <si>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</si>
  <si>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</si>
  <si>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</si>
  <si>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</si>
  <si>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</si>
  <si>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</si>
  <si>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</si>
  <si>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</si>
  <si>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</si>
  <si>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</si>
  <si>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</si>
  <si>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</si>
  <si>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</si>
  <si>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</si>
  <si>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</si>
  <si>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</si>
  <si>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</si>
  <si>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</si>
  <si>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</si>
  <si>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</si>
  <si>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</si>
  <si>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</si>
  <si>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</si>
  <si>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</si>
  <si>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</si>
  <si>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</si>
  <si>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</si>
  <si>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</si>
  <si>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</si>
  <si>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</si>
  <si>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</si>
  <si>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</si>
  <si>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</si>
  <si>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</si>
  <si>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</si>
  <si>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</si>
  <si>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</si>
  <si>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</si>
  <si>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</si>
  <si>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</si>
  <si>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</si>
  <si>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</si>
  <si>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</si>
  <si>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</si>
  <si>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</si>
  <si>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</si>
  <si>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</si>
  <si>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</si>
  <si>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</si>
  <si>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</si>
  <si>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</si>
  <si>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</si>
  <si>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</si>
  <si>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</si>
  <si>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</si>
  <si>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</si>
  <si>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</si>
  <si>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</si>
  <si>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</si>
  <si>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</si>
  <si>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</si>
  <si>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</si>
  <si>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</si>
  <si>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</si>
  <si>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</si>
  <si>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</si>
  <si>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</si>
  <si>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</si>
  <si>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</si>
  <si>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</si>
  <si>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</si>
  <si>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</si>
  <si>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</si>
  <si>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</si>
  <si>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</si>
  <si>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</si>
  <si>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</si>
  <si>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</si>
  <si>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</si>
  <si>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</si>
  <si>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</si>
  <si>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</si>
  <si>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</si>
  <si>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</si>
  <si>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</si>
  <si>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</si>
  <si>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</si>
  <si>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</si>
  <si>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</si>
  <si>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</si>
  <si>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</si>
  <si>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</si>
  <si>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</si>
  <si>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</si>
  <si>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</si>
  <si>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</si>
  <si>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</si>
  <si>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</si>
  <si>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</si>
  <si>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</si>
  <si>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</si>
  <si>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</si>
  <si>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</si>
  <si>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</si>
  <si>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</si>
  <si>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</si>
  <si>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</si>
  <si>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</si>
  <si>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</si>
  <si>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</si>
  <si>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</si>
  <si>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</si>
  <si>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</si>
  <si>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</si>
  <si>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</si>
  <si>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</si>
  <si>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</si>
  <si>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</si>
  <si>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</si>
  <si>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</si>
  <si>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</si>
  <si>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</si>
  <si>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</si>
  <si>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</si>
  <si>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</si>
  <si>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</si>
  <si>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</si>
  <si>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</si>
  <si>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</si>
  <si>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</si>
  <si>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</si>
  <si>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</si>
  <si>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</si>
  <si>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</si>
  <si>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</si>
  <si>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</si>
  <si>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</si>
  <si>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</si>
  <si>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</si>
  <si>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</si>
  <si>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</si>
  <si>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</si>
  <si>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</si>
  <si>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</si>
  <si>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</si>
  <si>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</si>
  <si>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</si>
  <si>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</si>
  <si>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</si>
  <si>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</si>
  <si>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</si>
  <si>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</si>
  <si>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</si>
  <si>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</si>
  <si>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</si>
  <si>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</si>
  <si>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</si>
  <si>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</si>
  <si>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</si>
  <si>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</si>
  <si>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</si>
  <si>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</si>
  <si>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</si>
  <si>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</si>
  <si>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</si>
  <si>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</si>
  <si>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</si>
  <si>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</si>
  <si>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</si>
  <si>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</si>
  <si>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</si>
  <si>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</si>
  <si>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</si>
  <si>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</si>
  <si>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</si>
  <si>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</si>
  <si>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</si>
  <si>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</si>
  <si>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</si>
  <si>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</si>
  <si>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</si>
  <si>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</si>
  <si>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</si>
  <si>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</si>
  <si>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</si>
  <si>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</si>
  <si>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</si>
  <si>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</si>
  <si>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</si>
  <si>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</si>
  <si>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</si>
  <si>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</si>
  <si>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</si>
  <si>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</si>
  <si>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</si>
  <si>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</si>
  <si>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</si>
  <si>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</si>
  <si>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</si>
  <si>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</si>
  <si>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</si>
  <si>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</si>
  <si>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</si>
  <si>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</si>
  <si>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</si>
  <si>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</si>
  <si>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</si>
  <si>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</si>
  <si>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</si>
  <si>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</si>
  <si>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</si>
  <si>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</si>
  <si>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</si>
  <si>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</si>
  <si>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</si>
  <si>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</si>
  <si>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</si>
  <si>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</si>
  <si>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</si>
  <si>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</si>
  <si>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</si>
  <si>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</si>
  <si>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</si>
  <si>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</si>
  <si>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</si>
  <si>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</si>
  <si>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</si>
  <si>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</si>
  <si>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</si>
  <si>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</si>
  <si>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</si>
  <si>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</si>
  <si>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</si>
  <si>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</si>
  <si>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</si>
  <si>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</si>
  <si>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</si>
  <si>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</si>
  <si>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</si>
  <si>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</si>
  <si>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</si>
  <si>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</si>
  <si>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</si>
  <si>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</si>
  <si>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</si>
  <si>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</si>
  <si>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</si>
  <si>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</si>
  <si>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</si>
  <si>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</si>
  <si>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</si>
  <si>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</si>
  <si>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</si>
  <si>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</si>
  <si>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</si>
  <si>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</si>
  <si>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</si>
  <si>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</si>
  <si>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</si>
  <si>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</si>
  <si>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</si>
  <si>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</si>
  <si>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</si>
  <si>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</si>
  <si>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</si>
  <si>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</si>
  <si>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</si>
  <si>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</si>
  <si>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</si>
  <si>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</si>
  <si>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</si>
  <si>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</si>
  <si>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</si>
  <si>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</si>
  <si>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</si>
  <si>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</si>
  <si>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</si>
  <si>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</si>
  <si>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</si>
  <si>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</si>
  <si>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</si>
  <si>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</si>
  <si>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</si>
  <si>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</si>
  <si>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</si>
  <si>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</si>
  <si>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</si>
  <si>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</si>
  <si>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</si>
  <si>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</si>
  <si>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</si>
  <si>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</si>
  <si>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</si>
  <si>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</si>
  <si>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</si>
  <si>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</si>
  <si>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</si>
  <si>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</si>
  <si>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</si>
  <si>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</si>
  <si>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</si>
  <si>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</si>
  <si>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</si>
  <si>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</si>
  <si>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</si>
  <si>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</si>
  <si>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</si>
  <si>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</si>
  <si>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</si>
  <si>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</si>
  <si>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</si>
  <si>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</si>
  <si>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</si>
  <si>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</si>
  <si>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</si>
  <si>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</si>
  <si>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</si>
  <si>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</si>
  <si>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</si>
  <si>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</si>
  <si>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</si>
  <si>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</si>
  <si>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</si>
  <si>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</si>
  <si>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</si>
  <si>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</si>
  <si>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</si>
  <si>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</si>
  <si>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</si>
  <si>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</si>
  <si>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</si>
  <si>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</si>
  <si>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</si>
  <si>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</si>
  <si>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</si>
  <si>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</si>
  <si>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</si>
  <si>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</si>
  <si>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</si>
  <si>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</si>
  <si>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</si>
  <si>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</si>
  <si>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</si>
  <si>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</si>
  <si>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</si>
  <si>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</si>
  <si>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</si>
  <si>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</si>
  <si>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</si>
  <si>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</si>
  <si>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</si>
  <si>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</si>
  <si>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</si>
  <si>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</si>
  <si>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</si>
  <si>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</si>
  <si>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</si>
  <si>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</si>
  <si>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</si>
  <si>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</si>
  <si>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</si>
  <si>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</si>
  <si>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</si>
  <si>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</si>
  <si>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</si>
  <si>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</si>
  <si>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</si>
  <si>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</si>
  <si>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</si>
  <si>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</si>
  <si>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</si>
  <si>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</si>
  <si>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</si>
  <si>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</si>
  <si>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</si>
  <si>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</si>
  <si>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</si>
  <si>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</si>
  <si>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</si>
  <si>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</si>
  <si>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</si>
  <si>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</si>
  <si>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</si>
  <si>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</si>
  <si>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</si>
  <si>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</si>
  <si>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</si>
  <si>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</si>
  <si>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</si>
  <si>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</si>
  <si>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</si>
  <si>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</si>
  <si>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</si>
  <si>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</si>
  <si>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</si>
  <si>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</si>
  <si>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</si>
  <si>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</si>
  <si>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</si>
  <si>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</si>
  <si>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</si>
  <si>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</si>
  <si>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</si>
  <si>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</si>
  <si>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</si>
  <si>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</si>
  <si>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</si>
  <si>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</si>
  <si>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</si>
  <si>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</si>
  <si>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</si>
  <si>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</si>
  <si>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</si>
  <si>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</si>
  <si>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</si>
  <si>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</si>
  <si>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</si>
  <si>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</si>
  <si>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</si>
  <si>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</si>
  <si>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</si>
  <si>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</si>
  <si>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</si>
  <si>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</si>
  <si>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</si>
  <si>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</si>
  <si>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</si>
  <si>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</si>
  <si>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</si>
  <si>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</si>
  <si>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</si>
  <si>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</si>
  <si>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</si>
  <si>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</si>
  <si>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</si>
  <si>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</si>
  <si>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</si>
  <si>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</si>
  <si>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</si>
  <si>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</si>
  <si>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</si>
  <si>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</si>
  <si>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</si>
  <si>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</si>
  <si>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</si>
  <si>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</si>
  <si>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</si>
  <si>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</si>
  <si>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</si>
  <si>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</si>
  <si>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</si>
  <si>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</si>
  <si>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</si>
  <si>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</si>
  <si>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</si>
  <si>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</si>
  <si>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</si>
  <si>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</si>
  <si>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</si>
  <si>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</si>
  <si>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</si>
  <si>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</si>
  <si>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</si>
  <si>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</si>
  <si>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</si>
  <si>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</si>
  <si>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</si>
  <si>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</si>
  <si>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</si>
  <si>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</si>
  <si>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</si>
  <si>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</si>
  <si>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</si>
  <si>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</si>
  <si>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</si>
  <si>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</si>
  <si>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</si>
  <si>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</si>
  <si>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</si>
  <si>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</si>
  <si>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</si>
  <si>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</si>
  <si>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</si>
  <si>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</si>
  <si>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</si>
  <si>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</si>
  <si>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</si>
  <si>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</si>
  <si>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</si>
  <si>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</si>
  <si>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</si>
  <si>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</si>
  <si>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</si>
  <si>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</si>
  <si>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</si>
  <si>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</si>
  <si>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</si>
  <si>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</si>
  <si>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</si>
  <si>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</si>
  <si>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</si>
  <si>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</si>
  <si>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</si>
  <si>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</si>
  <si>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</si>
  <si>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</si>
  <si>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</si>
  <si>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</si>
  <si>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</si>
  <si>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</si>
  <si>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</si>
  <si>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</si>
  <si>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</si>
  <si>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</si>
  <si>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</si>
  <si>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</si>
  <si>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</si>
  <si>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</si>
  <si>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</si>
  <si>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</si>
  <si>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</si>
  <si>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</si>
  <si>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</si>
  <si>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</si>
  <si>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</si>
  <si>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</si>
  <si>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</si>
  <si>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</si>
  <si>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</si>
  <si>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</si>
  <si>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</si>
  <si>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</si>
  <si>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</si>
  <si>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</si>
  <si>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</si>
  <si>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</si>
  <si>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</si>
  <si>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</si>
  <si>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</si>
  <si>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</si>
  <si>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</si>
  <si>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</si>
  <si>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</si>
  <si>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</si>
  <si>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</si>
  <si>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</si>
  <si>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</si>
  <si>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</si>
  <si>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</si>
  <si>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</si>
  <si>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</si>
  <si>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</si>
  <si>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</si>
  <si>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</si>
  <si>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</si>
  <si>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</si>
  <si>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</si>
  <si>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</si>
  <si>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</si>
  <si>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</si>
  <si>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</si>
  <si>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</si>
  <si>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</si>
  <si>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</si>
  <si>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</si>
  <si>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</si>
  <si>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</si>
  <si>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</si>
  <si>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</si>
  <si>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</si>
  <si>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</si>
  <si>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</si>
  <si>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</si>
  <si>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</si>
  <si>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</si>
  <si>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</si>
  <si>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</si>
  <si>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</si>
  <si>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</si>
  <si>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</si>
  <si>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</si>
  <si>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</si>
  <si>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</si>
  <si>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</si>
  <si>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</si>
  <si>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</si>
  <si>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</si>
  <si>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</si>
  <si>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</si>
  <si>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</si>
  <si>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</si>
  <si>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</si>
  <si>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</si>
  <si>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</si>
  <si>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</si>
  <si>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</si>
  <si>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</si>
  <si>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</si>
  <si>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</si>
  <si>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</si>
  <si>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</si>
  <si>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</si>
  <si>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</si>
  <si>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</si>
  <si>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</si>
  <si>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</si>
  <si>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</si>
  <si>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</si>
  <si>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</si>
  <si>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</si>
  <si>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</si>
  <si>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</si>
  <si>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</si>
  <si>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</si>
  <si>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</si>
  <si>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</si>
  <si>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</si>
  <si>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</si>
  <si>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</si>
  <si>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</si>
  <si>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</si>
  <si>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</si>
  <si>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</si>
  <si>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</si>
  <si>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</si>
  <si>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</si>
  <si>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</si>
  <si>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</si>
  <si>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</si>
  <si>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</si>
  <si>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</si>
  <si>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</si>
  <si>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</si>
  <si>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</si>
  <si>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</si>
  <si>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</si>
  <si>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</si>
  <si>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</si>
  <si>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</si>
  <si>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</si>
  <si>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</si>
  <si>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</si>
  <si>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</si>
  <si>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</si>
  <si>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</si>
  <si>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</si>
  <si>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</si>
  <si>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</si>
  <si>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</si>
  <si>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</si>
  <si>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</si>
  <si>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</si>
  <si>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</si>
  <si>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</si>
  <si>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</si>
  <si>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</si>
  <si>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</si>
  <si>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</si>
  <si>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</si>
  <si>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</si>
  <si>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</si>
  <si>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</si>
  <si>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</si>
  <si>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</si>
  <si>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</si>
  <si>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</si>
  <si>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</si>
  <si>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</si>
  <si>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</si>
  <si>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</si>
  <si>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</si>
  <si>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</si>
  <si>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</si>
  <si>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</si>
  <si>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</si>
  <si>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</si>
  <si>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</si>
  <si>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</si>
  <si>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</si>
  <si>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</si>
  <si>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</si>
  <si>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</si>
  <si>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</si>
  <si>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</si>
  <si>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</si>
  <si>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</si>
  <si>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</si>
  <si>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</si>
  <si>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</si>
  <si>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</si>
  <si>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</si>
  <si>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</si>
  <si>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</si>
  <si>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</si>
  <si>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</si>
  <si>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</si>
  <si>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</si>
  <si>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</si>
  <si>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</si>
  <si>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</si>
  <si>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</si>
  <si>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</si>
  <si>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</si>
  <si>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</si>
  <si>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</si>
  <si>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</si>
  <si>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</si>
  <si>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</si>
  <si>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</si>
  <si>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</si>
  <si>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</si>
  <si>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</si>
  <si>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</si>
  <si>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</si>
  <si>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</si>
  <si>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</si>
  <si>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</si>
  <si>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</si>
  <si>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</si>
  <si>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</si>
  <si>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</si>
  <si>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</si>
  <si>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</si>
  <si>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</si>
  <si>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</si>
  <si>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</si>
  <si>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</si>
  <si>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</si>
  <si>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</si>
  <si>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</si>
  <si>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</si>
  <si>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</si>
  <si>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</si>
  <si>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</si>
  <si>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</si>
  <si>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</si>
  <si>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</si>
  <si>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</si>
  <si>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</si>
  <si>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</si>
  <si>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</si>
  <si>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</si>
  <si>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</si>
  <si>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</si>
  <si>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</si>
  <si>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</si>
  <si>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</si>
  <si>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</si>
  <si>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</si>
  <si>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</si>
  <si>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</si>
  <si>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</si>
  <si>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</si>
  <si>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</si>
  <si>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</si>
  <si>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</si>
  <si>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</si>
  <si>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</si>
  <si>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</si>
  <si>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</si>
  <si>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</si>
  <si>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</si>
  <si>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</si>
  <si>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</si>
  <si>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</si>
  <si>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</si>
  <si>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</si>
  <si>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</si>
  <si>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</si>
  <si>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</si>
  <si>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</si>
  <si>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</si>
  <si>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</si>
  <si>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</si>
  <si>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</si>
  <si>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</si>
  <si>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</si>
  <si>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</si>
  <si>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</si>
  <si>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</si>
  <si>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</si>
  <si>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</si>
  <si>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</si>
  <si>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</si>
  <si>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</si>
  <si>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</si>
  <si>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</si>
  <si>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</si>
  <si>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</si>
  <si>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</si>
  <si>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</si>
  <si>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</si>
  <si>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</si>
  <si>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</si>
  <si>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</si>
  <si>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</si>
  <si>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</si>
  <si>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</si>
  <si>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</si>
  <si>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</si>
  <si>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</si>
  <si>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</si>
  <si>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</si>
  <si>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</si>
  <si>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</si>
  <si>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</si>
  <si>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</si>
  <si>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</si>
  <si>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</si>
  <si>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</si>
  <si>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</si>
  <si>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</si>
  <si>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</si>
  <si>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</si>
  <si>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</si>
  <si>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</si>
  <si>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</si>
  <si>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</si>
  <si>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</si>
  <si>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</si>
  <si>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</si>
  <si>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</si>
  <si>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</si>
  <si>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</si>
  <si>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</si>
  <si>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</si>
  <si>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</si>
  <si>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</si>
  <si>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</si>
  <si>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</si>
  <si>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</si>
  <si>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</si>
  <si>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</si>
  <si>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</si>
  <si>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</si>
  <si>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</si>
  <si>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</si>
  <si>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</si>
  <si>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</si>
  <si>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</si>
  <si>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</si>
  <si>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</si>
  <si>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</si>
  <si>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</si>
  <si>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</si>
  <si>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</si>
  <si>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</si>
  <si>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</si>
  <si>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</si>
  <si>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</si>
  <si>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</si>
  <si>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</si>
  <si>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</si>
  <si>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</si>
  <si>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</si>
  <si>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</si>
  <si>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</si>
  <si>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</si>
  <si>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</si>
  <si>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</si>
  <si>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</si>
  <si>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</si>
  <si>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</si>
  <si>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</si>
  <si>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</si>
  <si>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</si>
  <si>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</si>
  <si>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</si>
  <si>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</si>
  <si>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</si>
  <si>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</si>
  <si>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</si>
  <si>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</si>
  <si>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</si>
  <si>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</si>
  <si>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</si>
  <si>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</si>
  <si>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</si>
  <si>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</si>
  <si>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</si>
  <si>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</si>
  <si>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</si>
  <si>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</si>
  <si>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</si>
  <si>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</si>
  <si>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</si>
  <si>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</si>
  <si>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</si>
  <si>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</si>
  <si>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</si>
  <si>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</si>
  <si>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</si>
  <si>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</si>
  <si>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</si>
  <si>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</si>
  <si>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</si>
  <si>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</si>
  <si>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</si>
  <si>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</si>
  <si>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</si>
  <si>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</si>
  <si>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</si>
  <si>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</si>
  <si>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</si>
  <si>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</si>
  <si>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</si>
  <si>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</si>
  <si>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</si>
  <si>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</si>
  <si>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</si>
  <si>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</si>
  <si>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</si>
  <si>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</si>
  <si>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</si>
  <si>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</si>
  <si>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</si>
  <si>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</si>
  <si>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</si>
  <si>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</si>
  <si>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</si>
  <si>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</si>
  <si>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</si>
  <si>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</si>
  <si>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</si>
  <si>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</si>
  <si>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</si>
  <si>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</si>
  <si>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</si>
  <si>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</si>
  <si>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</si>
  <si>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</si>
  <si>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</si>
  <si>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</si>
  <si>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</si>
  <si>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</si>
  <si>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</si>
  <si>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</si>
  <si>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</si>
  <si>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</si>
  <si>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</si>
  <si>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</si>
  <si>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</si>
  <si>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</si>
  <si>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</si>
  <si>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</si>
  <si>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</si>
  <si>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</si>
  <si>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</si>
  <si>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</si>
  <si>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</si>
  <si>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</si>
  <si>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</si>
  <si>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</si>
  <si>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</si>
  <si>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</si>
  <si>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</si>
  <si>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</si>
  <si>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</si>
  <si>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</si>
  <si>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</si>
  <si>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</si>
  <si>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</si>
  <si>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</si>
  <si>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</si>
  <si>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</si>
  <si>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</si>
  <si>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</si>
  <si>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</si>
  <si>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</si>
  <si>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</si>
  <si>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</si>
  <si>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</si>
  <si>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</si>
  <si>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</si>
  <si>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</si>
  <si>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</si>
  <si>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</si>
  <si>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</si>
  <si>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</si>
  <si>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</si>
  <si>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</si>
  <si>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</si>
  <si>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</si>
  <si>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</si>
  <si>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</si>
  <si>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</si>
  <si>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</si>
  <si>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</si>
  <si>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</si>
  <si>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</si>
  <si>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</si>
  <si>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</si>
  <si>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</si>
  <si>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</si>
  <si>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</si>
  <si>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</si>
  <si>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</si>
  <si>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</si>
  <si>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</si>
  <si>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</si>
  <si>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</si>
  <si>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</si>
  <si>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</si>
  <si>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</si>
  <si>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</si>
  <si>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</si>
  <si>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</si>
  <si>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</si>
  <si>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</si>
  <si>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</si>
  <si>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</si>
  <si>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</si>
  <si>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</si>
  <si>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</si>
  <si>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</si>
  <si>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</si>
  <si>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</si>
  <si>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</si>
  <si>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</si>
  <si>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</si>
  <si>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</si>
  <si>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</si>
  <si>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</si>
  <si>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</si>
  <si>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</si>
  <si>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</si>
  <si>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</si>
  <si>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</si>
  <si>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</si>
  <si>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</si>
  <si>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</si>
  <si>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</si>
  <si>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</si>
  <si>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</si>
  <si>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</si>
  <si>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</si>
  <si>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</si>
  <si>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</si>
  <si>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</si>
  <si>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</si>
  <si>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</si>
  <si>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</si>
  <si>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</si>
  <si>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</si>
  <si>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</si>
  <si>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</si>
  <si>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</si>
  <si>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</si>
  <si>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</si>
  <si>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</si>
  <si>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</si>
  <si>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</si>
  <si>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</si>
  <si>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</si>
  <si>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</si>
  <si>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</si>
  <si>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</si>
  <si>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</si>
  <si>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</si>
  <si>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</si>
  <si>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</si>
  <si>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</si>
  <si>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</si>
  <si>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</si>
  <si>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</si>
  <si>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</si>
  <si>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</si>
  <si>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</si>
  <si>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</si>
  <si>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</si>
  <si>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</si>
  <si>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</si>
  <si>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</si>
  <si>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</si>
  <si>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</si>
  <si>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</si>
  <si>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</si>
  <si>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</si>
  <si>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</si>
  <si>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</si>
  <si>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</si>
  <si>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</si>
  <si>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</si>
  <si>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</si>
  <si>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</si>
  <si>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</si>
  <si>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</si>
  <si>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</si>
  <si>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</si>
  <si>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</si>
  <si>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</si>
  <si>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</si>
  <si>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</si>
  <si>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</si>
  <si>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</si>
  <si>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</si>
  <si>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</si>
  <si>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</si>
  <si>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</si>
  <si>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</si>
  <si>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</si>
  <si>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</si>
  <si>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</si>
  <si>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</si>
  <si>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</si>
  <si>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</si>
  <si>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</si>
  <si>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</si>
  <si>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</si>
  <si>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</si>
  <si>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</si>
  <si>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</si>
  <si>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</si>
  <si>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</si>
  <si>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</si>
  <si>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</si>
  <si>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</si>
  <si>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</si>
  <si>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</si>
  <si>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</si>
  <si>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</si>
  <si>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</si>
  <si>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</si>
  <si>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</si>
  <si>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</si>
  <si>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</si>
  <si>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</si>
  <si>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</si>
  <si>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</si>
  <si>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</si>
  <si>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</si>
  <si>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</si>
  <si>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</si>
  <si>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</si>
  <si>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</si>
  <si>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</si>
  <si>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</si>
  <si>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</si>
  <si>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</si>
  <si>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</si>
  <si>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</si>
  <si>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</si>
  <si>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</si>
  <si>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</si>
  <si>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</si>
  <si>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</si>
  <si>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</si>
  <si>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</si>
  <si>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</si>
  <si>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</si>
  <si>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</si>
  <si>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</si>
  <si>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</si>
  <si>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</si>
  <si>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</si>
  <si>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</si>
  <si>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</si>
  <si>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</si>
  <si>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</si>
  <si>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</si>
  <si>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</si>
  <si>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</si>
  <si>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</si>
  <si>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</si>
  <si>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</si>
  <si>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</si>
  <si>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</si>
  <si>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</si>
  <si>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</si>
  <si>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</si>
  <si>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</si>
  <si>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</si>
  <si>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</si>
  <si>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</si>
  <si>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</si>
  <si>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</si>
  <si>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</si>
  <si>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</si>
  <si>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</si>
  <si>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</si>
  <si>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</si>
  <si>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</si>
  <si>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</si>
  <si>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</si>
  <si>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</si>
  <si>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</si>
  <si>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</si>
  <si>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</si>
  <si>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</si>
  <si>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</si>
  <si>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</si>
  <si>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</si>
  <si>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</si>
  <si>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</si>
  <si>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</si>
  <si>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</si>
  <si>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</si>
  <si>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</si>
  <si>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</si>
  <si>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</si>
  <si>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</si>
  <si>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</si>
  <si>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</si>
  <si>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</si>
  <si>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</si>
  <si>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</si>
  <si>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</si>
  <si>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</si>
  <si>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</si>
  <si>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</si>
  <si>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</si>
  <si>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</si>
  <si>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</si>
  <si>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</si>
  <si>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</si>
  <si>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</si>
  <si>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</si>
  <si>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</si>
  <si>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</si>
  <si>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</si>
  <si>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</si>
  <si>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</si>
  <si>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</si>
  <si>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</si>
  <si>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</si>
  <si>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</si>
  <si>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</si>
  <si>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</si>
  <si>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</si>
  <si>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</si>
  <si>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</si>
  <si>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</si>
  <si>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</si>
  <si>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</si>
  <si>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</si>
  <si>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</si>
  <si>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</si>
  <si>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</si>
  <si>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</si>
  <si>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</si>
  <si>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</si>
  <si>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</si>
  <si>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</si>
  <si>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</si>
  <si>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</si>
  <si>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</si>
  <si>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</si>
  <si>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</si>
  <si>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</si>
  <si>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</si>
  <si>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</si>
  <si>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</si>
  <si>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</si>
  <si>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</si>
  <si>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</si>
  <si>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</si>
  <si>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</si>
  <si>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</si>
  <si>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</si>
  <si>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</si>
  <si>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</si>
  <si>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</si>
  <si>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</si>
  <si>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</si>
  <si>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</si>
  <si>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</si>
  <si>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</si>
  <si>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</si>
  <si>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</si>
  <si>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</si>
  <si>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</si>
  <si>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</si>
  <si>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</si>
  <si>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</si>
  <si>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</si>
  <si>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</si>
  <si>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</si>
  <si>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</si>
  <si>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</si>
  <si>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</si>
  <si>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</si>
  <si>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</si>
  <si>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</si>
  <si>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</si>
  <si>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</si>
  <si>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</si>
  <si>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</si>
  <si>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</si>
  <si>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</si>
  <si>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</si>
  <si>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</si>
  <si>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</si>
  <si>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</si>
  <si>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</si>
  <si>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</si>
  <si>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</si>
  <si>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</si>
  <si>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</si>
  <si>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</si>
  <si>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</si>
  <si>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</si>
  <si>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</si>
  <si>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</si>
  <si>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</si>
  <si>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</si>
  <si>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</si>
  <si>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</si>
  <si>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</si>
  <si>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</si>
  <si>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</si>
  <si>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</si>
  <si>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</si>
  <si>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</si>
  <si>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</si>
  <si>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</si>
  <si>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</si>
  <si>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</si>
  <si>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</si>
  <si>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</si>
  <si>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</si>
  <si>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</si>
  <si>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</si>
  <si>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</si>
  <si>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</si>
  <si>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</si>
  <si>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</si>
  <si>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</si>
  <si>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</si>
  <si>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</si>
  <si>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</si>
  <si>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</si>
  <si>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</si>
  <si>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</si>
  <si>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</si>
  <si>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</si>
  <si>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</si>
  <si>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</si>
  <si>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</si>
  <si>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</si>
  <si>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</si>
  <si>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</si>
  <si>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</si>
  <si>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</si>
  <si>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</si>
  <si>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</si>
  <si>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</si>
  <si>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</si>
  <si>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</si>
  <si>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</si>
  <si>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</si>
  <si>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</si>
  <si>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</si>
  <si>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</si>
  <si>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</si>
  <si>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</si>
  <si>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</si>
  <si>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</si>
  <si>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</si>
  <si>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</si>
  <si>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</si>
  <si>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</si>
  <si>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</si>
  <si>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</si>
  <si>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</si>
  <si>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</si>
  <si>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</si>
  <si>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</si>
  <si>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</si>
  <si>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</si>
  <si>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</si>
  <si>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</si>
  <si>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</si>
  <si>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</si>
  <si>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</si>
  <si>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</si>
  <si>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</si>
  <si>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</si>
  <si>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</si>
  <si>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</si>
  <si>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</si>
  <si>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</si>
  <si>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</si>
  <si>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</si>
  <si>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</si>
  <si>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</si>
  <si>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</si>
  <si>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</si>
  <si>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</si>
  <si>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</si>
  <si>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</si>
  <si>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</si>
  <si>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</si>
  <si>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</si>
  <si>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</si>
  <si>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</si>
  <si>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</si>
  <si>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</si>
  <si>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</si>
  <si>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</si>
  <si>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</si>
  <si>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</si>
  <si>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</si>
  <si>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</si>
  <si>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</si>
  <si>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</si>
  <si>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</si>
  <si>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</si>
  <si>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</si>
  <si>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</si>
  <si>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</si>
  <si>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</si>
  <si>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</si>
  <si>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</si>
  <si>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</si>
  <si>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</si>
  <si>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</si>
  <si>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</si>
  <si>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</si>
  <si>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</si>
  <si>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</si>
  <si>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</si>
  <si>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</si>
  <si>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</si>
  <si>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</si>
  <si>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</si>
  <si>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</si>
  <si>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</si>
  <si>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</si>
  <si>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</si>
  <si>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</si>
  <si>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</si>
  <si>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</si>
  <si>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</si>
  <si>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</si>
  <si>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</si>
  <si>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</si>
  <si>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</si>
  <si>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</si>
  <si>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</si>
  <si>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</si>
  <si>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</si>
  <si>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</si>
  <si>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</si>
  <si>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</si>
  <si>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</si>
  <si>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</si>
  <si>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</si>
  <si>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</si>
  <si>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</si>
  <si>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</si>
  <si>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</si>
  <si>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</si>
  <si>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</si>
  <si>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</si>
  <si>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</si>
  <si>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</si>
  <si>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</si>
  <si>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</si>
  <si>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</si>
  <si>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</si>
  <si>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</si>
  <si>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</si>
  <si>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</si>
  <si>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</si>
  <si>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</si>
  <si>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</si>
  <si>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</si>
  <si>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</si>
  <si>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</si>
  <si>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</si>
  <si>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</si>
  <si>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</si>
  <si>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</si>
  <si>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</si>
  <si>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</si>
  <si>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</si>
  <si>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</si>
  <si>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</si>
  <si>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</si>
  <si>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</si>
  <si>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</si>
  <si>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</si>
  <si>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</si>
  <si>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</si>
  <si>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</si>
  <si>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</si>
  <si>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</si>
  <si>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</si>
  <si>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</si>
  <si>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</si>
  <si>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</si>
  <si>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</si>
  <si>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</si>
  <si>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</si>
  <si>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</si>
  <si>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</si>
  <si>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</si>
  <si>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</si>
  <si>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</si>
  <si>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</si>
  <si>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</si>
  <si>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</si>
  <si>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</si>
  <si>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</si>
  <si>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</si>
  <si>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</si>
  <si>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</si>
  <si>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</si>
  <si>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</si>
  <si>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</si>
  <si>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</si>
  <si>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</si>
  <si>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</si>
  <si>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</si>
  <si>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</si>
  <si>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</si>
  <si>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</si>
  <si>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</si>
  <si>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</si>
  <si>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</si>
  <si>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</si>
  <si>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</si>
  <si>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</si>
  <si>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</si>
  <si>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</si>
  <si>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</si>
  <si>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</si>
  <si>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</si>
  <si>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</si>
  <si>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</si>
  <si>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</si>
  <si>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</si>
  <si>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</si>
  <si>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</si>
  <si>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</si>
  <si>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</si>
  <si>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</si>
  <si>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</si>
  <si>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</si>
  <si>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</si>
  <si>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</si>
  <si>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</si>
  <si>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</si>
  <si>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</si>
  <si>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</si>
  <si>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</si>
  <si>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</si>
  <si>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</si>
  <si>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</si>
  <si>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</si>
  <si>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</si>
  <si>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</si>
  <si>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</si>
  <si>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</si>
  <si>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</si>
  <si>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</si>
  <si>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</si>
  <si>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</si>
  <si>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</si>
  <si>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</si>
  <si>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</si>
  <si>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</si>
  <si>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</si>
  <si>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</si>
  <si>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</si>
  <si>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</si>
  <si>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</si>
  <si>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</si>
  <si>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</si>
  <si>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</si>
  <si>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</si>
  <si>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</si>
  <si>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</si>
  <si>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</si>
  <si>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</si>
  <si>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</si>
  <si>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</si>
  <si>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</si>
  <si>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</si>
  <si>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</si>
  <si>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</si>
  <si>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</si>
  <si>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</si>
  <si>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</si>
  <si>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</si>
  <si>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</si>
  <si>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</si>
  <si>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</si>
  <si>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</si>
  <si>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</si>
  <si>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</si>
  <si>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</si>
  <si>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</si>
  <si>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</si>
  <si>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</si>
  <si>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</si>
  <si>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</si>
  <si>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</si>
  <si>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</si>
  <si>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</si>
  <si>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</si>
  <si>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</si>
  <si>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</si>
  <si>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</si>
  <si>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</si>
  <si>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</si>
  <si>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</si>
  <si>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</si>
  <si>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</si>
  <si>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</si>
  <si>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</si>
  <si>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</si>
  <si>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</si>
  <si>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</si>
  <si>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</si>
  <si>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</si>
  <si>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</si>
  <si>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</si>
  <si>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</si>
  <si>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</si>
  <si>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</si>
  <si>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</si>
  <si>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</si>
  <si>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</si>
  <si>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</si>
  <si>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</si>
  <si>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</si>
  <si>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</si>
  <si>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</si>
  <si>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</si>
  <si>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</si>
  <si>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</si>
  <si>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</si>
  <si>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</si>
  <si>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</si>
  <si>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</si>
  <si>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</si>
  <si>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</si>
  <si>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</si>
  <si>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</si>
  <si>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</si>
  <si>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</si>
  <si>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</si>
  <si>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</si>
  <si>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</si>
  <si>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</si>
  <si>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</si>
  <si>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</si>
  <si>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</si>
  <si>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</si>
  <si>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</si>
  <si>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</si>
  <si>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</si>
  <si>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</si>
  <si>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</si>
  <si>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</si>
  <si>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</si>
  <si>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</si>
  <si>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</si>
  <si>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</si>
  <si>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</si>
  <si>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</si>
  <si>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</si>
  <si>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</si>
  <si>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</si>
  <si>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</si>
  <si>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</si>
  <si>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</si>
  <si>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</si>
  <si>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</si>
  <si>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</si>
  <si>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</si>
  <si>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</si>
  <si>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</si>
  <si>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</si>
  <si>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</si>
  <si>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</si>
  <si>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</si>
  <si>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</si>
  <si>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</si>
  <si>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</si>
  <si>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</si>
  <si>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</si>
  <si>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</si>
  <si>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</si>
  <si>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</si>
  <si>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</si>
  <si>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</si>
  <si>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</si>
  <si>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</si>
  <si>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</si>
  <si>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</si>
  <si>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</si>
  <si>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</si>
  <si>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</si>
  <si>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</si>
  <si>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</si>
  <si>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</si>
  <si>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</si>
  <si>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</si>
  <si>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</si>
  <si>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</si>
  <si>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</si>
  <si>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</si>
  <si>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</si>
  <si>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</si>
  <si>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</si>
  <si>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</si>
  <si>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</si>
  <si>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</si>
  <si>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</si>
  <si>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</si>
  <si>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</si>
  <si>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</si>
  <si>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</si>
  <si>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</si>
  <si>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</si>
  <si>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</si>
  <si>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</si>
  <si>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</si>
  <si>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</si>
  <si>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</si>
  <si>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</si>
  <si>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</si>
  <si>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</si>
  <si>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</si>
  <si>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</si>
  <si>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</si>
  <si>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</si>
  <si>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</si>
  <si>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</si>
  <si>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</si>
  <si>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</si>
  <si>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</si>
  <si>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</si>
  <si>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</si>
  <si>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</si>
  <si>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</si>
  <si>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</si>
  <si>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</si>
  <si>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</si>
  <si>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</si>
  <si>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</si>
  <si>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</si>
  <si>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</si>
  <si>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</si>
  <si>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</si>
  <si>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</si>
  <si>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</si>
  <si>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</si>
  <si>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</si>
  <si>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</si>
  <si>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</si>
  <si>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</si>
  <si>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</si>
  <si>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</si>
  <si>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</si>
  <si>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</si>
  <si>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</si>
  <si>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</si>
  <si>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</si>
  <si>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</si>
  <si>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</si>
  <si>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</si>
  <si>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</si>
  <si>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</si>
  <si>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</si>
  <si>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</si>
  <si>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</si>
  <si>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</si>
  <si>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</si>
  <si>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</si>
  <si>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</si>
  <si>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</si>
  <si>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</si>
  <si>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</si>
  <si>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</si>
  <si>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</si>
  <si>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</si>
  <si>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</si>
  <si>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</si>
  <si>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</si>
  <si>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</si>
  <si>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</si>
  <si>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</si>
  <si>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</si>
  <si>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</si>
  <si>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</si>
  <si>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</si>
  <si>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</si>
  <si>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</si>
  <si>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</si>
  <si>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</si>
  <si>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</si>
  <si>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</si>
  <si>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</si>
  <si>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</si>
  <si>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</si>
  <si>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</si>
  <si>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</si>
  <si>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</si>
  <si>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</si>
  <si>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</si>
  <si>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</si>
  <si>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</si>
  <si>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</si>
  <si>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</si>
  <si>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</si>
  <si>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</si>
  <si>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</si>
  <si>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</si>
  <si>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</si>
  <si>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</si>
  <si>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</si>
  <si>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</si>
  <si>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</si>
  <si>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</si>
  <si>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</si>
  <si>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</si>
  <si>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</si>
  <si>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</si>
  <si>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</si>
  <si>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</si>
  <si>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</si>
  <si>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</si>
  <si>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</si>
  <si>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</si>
  <si>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</si>
  <si>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</si>
  <si>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</si>
  <si>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</si>
  <si>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</si>
  <si>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</si>
  <si>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</si>
  <si>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</si>
  <si>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</si>
  <si>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</si>
  <si>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</si>
  <si>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</si>
  <si>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</si>
  <si>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</si>
  <si>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</si>
  <si>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</si>
  <si>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</si>
  <si>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</si>
  <si>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</si>
  <si>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</si>
  <si>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</si>
  <si>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</si>
  <si>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</si>
  <si>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</si>
  <si>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</si>
  <si>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</si>
  <si>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</si>
  <si>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</si>
  <si>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</si>
  <si>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</si>
  <si>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</si>
  <si>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</si>
  <si>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</si>
  <si>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</si>
  <si>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</si>
  <si>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</si>
  <si>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</si>
  <si>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</si>
  <si>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</si>
  <si>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</si>
  <si>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</si>
  <si>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</si>
  <si>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</si>
  <si>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</si>
  <si>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</si>
  <si>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</si>
  <si>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</si>
  <si>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</si>
  <si>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</si>
  <si>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</si>
  <si>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</si>
  <si>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</si>
  <si>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</si>
  <si>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</si>
  <si>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</si>
  <si>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</si>
  <si>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</si>
  <si>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</si>
  <si>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</si>
  <si>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</si>
  <si>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</si>
  <si>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</si>
  <si>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</si>
  <si>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</si>
  <si>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</si>
  <si>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</si>
  <si>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</si>
  <si>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</si>
  <si>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</si>
  <si>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</si>
  <si>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</si>
  <si>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</si>
  <si>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</si>
  <si>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</si>
  <si>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</si>
  <si>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</si>
  <si>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</si>
  <si>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</si>
  <si>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</si>
  <si>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</si>
  <si>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</si>
  <si>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</si>
  <si>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</si>
  <si>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</si>
  <si>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</si>
  <si>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</si>
  <si>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</si>
  <si>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</si>
  <si>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</si>
  <si>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</si>
  <si>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</si>
  <si>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</si>
  <si>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</si>
  <si>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</si>
  <si>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</si>
  <si>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</si>
  <si>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</si>
  <si>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</si>
  <si>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</si>
  <si>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</si>
  <si>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</si>
  <si>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</si>
  <si>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</si>
  <si>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</si>
  <si>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</si>
  <si>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</si>
  <si>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</si>
  <si>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</si>
  <si>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</si>
  <si>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</si>
  <si>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</si>
  <si>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</si>
  <si>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</si>
  <si>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</si>
  <si>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</si>
  <si>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</si>
  <si>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</si>
  <si>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</si>
  <si>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</si>
  <si>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</si>
  <si>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</si>
  <si>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</si>
  <si>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</si>
  <si>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</si>
  <si>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</si>
  <si>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</si>
  <si>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</si>
  <si>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</si>
  <si>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</si>
  <si>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</si>
  <si>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</si>
  <si>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</si>
  <si>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</si>
  <si>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</si>
  <si>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</si>
  <si>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</si>
  <si>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</si>
  <si>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</si>
  <si>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</si>
  <si>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</si>
  <si>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</si>
  <si>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</si>
  <si>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</si>
  <si>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</si>
  <si>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</si>
  <si>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</si>
  <si>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</si>
  <si>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</si>
  <si>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</si>
  <si>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</si>
  <si>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</si>
  <si>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</si>
  <si>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</si>
  <si>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</si>
  <si>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</si>
  <si>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</si>
  <si>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</si>
  <si>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</si>
  <si>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</si>
  <si>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</si>
  <si>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</si>
  <si>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</si>
  <si>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</si>
  <si>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</si>
  <si>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</si>
  <si>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</si>
  <si>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</si>
  <si>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</si>
  <si>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</si>
  <si>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</si>
  <si>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</si>
  <si>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</si>
  <si>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</si>
  <si>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</si>
  <si>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</si>
  <si>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</si>
  <si>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</si>
  <si>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</si>
  <si>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</si>
  <si>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</si>
  <si>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</si>
  <si>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</si>
  <si>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</si>
  <si>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</si>
  <si>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</si>
  <si>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</si>
  <si>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</si>
  <si>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</si>
  <si>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</si>
  <si>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</si>
  <si>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</si>
  <si>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</si>
  <si>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</si>
  <si>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</si>
  <si>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</si>
  <si>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</si>
  <si>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</si>
  <si>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</si>
  <si>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</si>
  <si>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</si>
  <si>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</si>
  <si>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</si>
  <si>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</si>
  <si>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</si>
  <si>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</si>
  <si>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</si>
  <si>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</si>
  <si>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</si>
  <si>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</si>
  <si>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</si>
  <si>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</si>
  <si>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</si>
  <si>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</si>
  <si>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</si>
  <si>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</si>
  <si>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</si>
  <si>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</si>
  <si>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</si>
  <si>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</si>
  <si>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</si>
  <si>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</si>
  <si>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</si>
  <si>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</si>
  <si>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</si>
  <si>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</si>
  <si>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</si>
  <si>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</si>
  <si>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</si>
  <si>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</si>
  <si>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</si>
  <si>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</si>
  <si>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</si>
  <si>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</si>
  <si>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</si>
  <si>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</si>
  <si>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</si>
  <si>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</si>
  <si>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</si>
  <si>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</si>
  <si>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</si>
  <si>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</si>
  <si>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</si>
  <si>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</si>
  <si>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</si>
  <si>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</si>
  <si>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</si>
  <si>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</si>
  <si>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</si>
  <si>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</si>
  <si>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</si>
  <si>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</si>
  <si>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</si>
  <si>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</si>
  <si>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</si>
  <si>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</si>
  <si>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</si>
  <si>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</si>
  <si>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</si>
  <si>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</si>
  <si>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</si>
  <si>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</si>
  <si>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</si>
  <si>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</si>
  <si>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</si>
  <si>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</si>
  <si>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</si>
  <si>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</si>
  <si>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</si>
  <si>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</si>
  <si>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</si>
  <si>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</si>
  <si>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</si>
  <si>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</si>
  <si>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</si>
  <si>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</si>
  <si>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</si>
  <si>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</si>
  <si>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</si>
  <si>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</si>
  <si>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</si>
  <si>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</si>
  <si>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</si>
  <si>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</si>
  <si>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</si>
  <si>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</si>
  <si>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</si>
  <si>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</si>
  <si>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</si>
  <si>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</si>
  <si>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</si>
  <si>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</si>
  <si>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</si>
  <si>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</si>
  <si>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</si>
  <si>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</si>
  <si>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</si>
  <si>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</si>
  <si>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</si>
  <si>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</si>
  <si>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</si>
  <si>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</si>
  <si>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</si>
  <si>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</si>
  <si>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</si>
  <si>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</si>
  <si>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</si>
  <si>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</si>
  <si>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</si>
  <si>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</si>
  <si>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</si>
  <si>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</si>
  <si>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</si>
  <si>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</si>
  <si>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</si>
  <si>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</si>
  <si>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</si>
  <si>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</si>
  <si>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</si>
  <si>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</si>
  <si>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</si>
  <si>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</si>
  <si>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</si>
  <si>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</si>
  <si>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</si>
  <si>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</si>
  <si>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</si>
  <si>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</si>
  <si>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</si>
  <si>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</si>
  <si>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</si>
  <si>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</si>
  <si>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</si>
  <si>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</si>
  <si>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</si>
  <si>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</si>
  <si>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</si>
  <si>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</si>
  <si>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</si>
  <si>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</si>
  <si>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</si>
  <si>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</si>
  <si>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</si>
  <si>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</si>
  <si>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</si>
  <si>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</si>
  <si>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</si>
  <si>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</si>
  <si>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</si>
  <si>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</si>
  <si>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</si>
  <si>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</si>
  <si>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</si>
  <si>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</si>
  <si>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</si>
  <si>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</si>
  <si>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</si>
  <si>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</si>
  <si>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</si>
  <si>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</si>
  <si>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</si>
  <si>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</si>
  <si>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</si>
  <si>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</si>
  <si>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</si>
  <si>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</si>
  <si>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</si>
  <si>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</si>
  <si>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</si>
  <si>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</si>
  <si>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</si>
  <si>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</si>
  <si>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</si>
  <si>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</si>
  <si>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</si>
  <si>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</si>
  <si>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</si>
  <si>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</si>
  <si>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</si>
  <si>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</si>
  <si>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</si>
  <si>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</si>
  <si>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</si>
  <si>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</si>
  <si>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</si>
  <si>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</si>
  <si>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</si>
  <si>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</si>
  <si>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</si>
  <si>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</si>
  <si>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</si>
  <si>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</si>
  <si>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</si>
  <si>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</si>
  <si>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</si>
  <si>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</si>
  <si>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</si>
  <si>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</si>
  <si>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</si>
  <si>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</si>
  <si>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</si>
  <si>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</si>
  <si>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</si>
  <si>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</si>
  <si>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</si>
  <si>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</si>
  <si>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</si>
  <si>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</si>
  <si>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</si>
  <si>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</si>
  <si>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</si>
  <si>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</si>
  <si>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</si>
  <si>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</si>
  <si>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</si>
  <si>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</si>
  <si>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</si>
  <si>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</si>
  <si>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</si>
  <si>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</si>
  <si>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</si>
  <si>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</si>
  <si>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</si>
  <si>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</si>
  <si>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</si>
  <si>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</si>
  <si>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</si>
  <si>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</si>
  <si>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</si>
  <si>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</si>
  <si>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</si>
  <si>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</si>
  <si>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</si>
  <si>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</si>
  <si>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</si>
  <si>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</si>
  <si>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</si>
  <si>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</si>
  <si>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</si>
  <si>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</si>
  <si>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</si>
  <si>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</si>
  <si>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</si>
  <si>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</si>
  <si>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</si>
  <si>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</si>
  <si>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</si>
  <si>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</si>
  <si>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</si>
  <si>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</si>
  <si>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</si>
  <si>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</si>
  <si>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</si>
  <si>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</si>
  <si>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</si>
  <si>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</si>
  <si>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</si>
  <si>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</si>
  <si>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</si>
  <si>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</si>
  <si>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</si>
  <si>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</si>
  <si>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</si>
  <si>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</si>
  <si>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</si>
  <si>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</si>
  <si>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</si>
  <si>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</si>
  <si>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</si>
  <si>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</si>
  <si>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</si>
  <si>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</si>
  <si>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</si>
  <si>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</si>
  <si>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</si>
  <si>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</si>
  <si>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</si>
  <si>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</si>
  <si>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</si>
  <si>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</si>
  <si>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</si>
  <si>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</si>
  <si>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</si>
  <si>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</si>
  <si>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</si>
  <si>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</si>
  <si>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</si>
  <si>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</si>
  <si>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</si>
  <si>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</si>
  <si>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</si>
  <si>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</si>
  <si>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</si>
  <si>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</si>
  <si>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</si>
  <si>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</si>
  <si>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</si>
  <si>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</si>
  <si>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</si>
  <si>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</si>
  <si>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</si>
  <si>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</si>
  <si>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</si>
  <si>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</si>
  <si>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</si>
  <si>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</si>
  <si>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</si>
  <si>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</si>
  <si>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</si>
  <si>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</si>
  <si>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</si>
  <si>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</si>
  <si>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</si>
  <si>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</si>
  <si>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</si>
  <si>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</si>
  <si>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</si>
  <si>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</si>
  <si>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</si>
  <si>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</si>
  <si>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</si>
  <si>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</si>
  <si>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</si>
  <si>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</si>
  <si>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</si>
  <si>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</si>
  <si>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</si>
  <si>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</si>
  <si>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</si>
  <si>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</si>
  <si>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</si>
  <si>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</si>
  <si>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</si>
  <si>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</si>
  <si>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</si>
  <si>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</si>
  <si>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</si>
  <si>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</si>
  <si>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</si>
  <si>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</si>
  <si>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</si>
  <si>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</si>
  <si>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</si>
  <si>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</si>
  <si>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</si>
  <si>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</si>
  <si>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</si>
  <si>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</si>
  <si>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</si>
  <si>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</si>
  <si>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</si>
  <si>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</si>
  <si>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</si>
  <si>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</si>
  <si>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</si>
  <si>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</si>
  <si>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</si>
  <si>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</si>
  <si>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</si>
  <si>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</si>
  <si>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</si>
  <si>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</si>
  <si>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</si>
  <si>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</si>
  <si>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</si>
  <si>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</si>
  <si>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</si>
  <si>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</si>
  <si>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</si>
  <si>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</si>
  <si>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</si>
  <si>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</si>
  <si>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</si>
  <si>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</si>
  <si>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</si>
  <si>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</si>
  <si>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</si>
  <si>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</si>
  <si>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</si>
  <si>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</si>
  <si>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</si>
  <si>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</si>
  <si>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</si>
  <si>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</si>
  <si>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</si>
  <si>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</si>
  <si>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</si>
  <si>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</si>
  <si>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</si>
  <si>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</si>
  <si>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</si>
  <si>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</si>
  <si>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</si>
  <si>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</si>
  <si>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</si>
  <si>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</si>
  <si>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</si>
  <si>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</si>
  <si>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</si>
  <si>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</si>
  <si>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</si>
  <si>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</si>
  <si>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</si>
  <si>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</si>
  <si>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</si>
  <si>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</si>
  <si>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</si>
  <si>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</si>
  <si>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</si>
  <si>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</si>
  <si>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</si>
  <si>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</si>
  <si>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</si>
  <si>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</si>
  <si>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</si>
  <si>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</si>
  <si>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</si>
  <si>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</si>
  <si>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</si>
  <si>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</si>
  <si>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</si>
  <si>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</si>
  <si>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</si>
  <si>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</si>
  <si>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</si>
  <si>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</si>
  <si>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</si>
  <si>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</si>
  <si>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</si>
  <si>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</si>
  <si>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</si>
  <si>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</si>
  <si>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</si>
  <si>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</si>
  <si>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</si>
  <si>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</si>
  <si>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</si>
  <si>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</si>
  <si>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</si>
  <si>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</si>
  <si>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</si>
  <si>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</si>
  <si>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</si>
  <si>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</si>
  <si>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</si>
  <si>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</si>
  <si>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</si>
  <si>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</si>
  <si>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</si>
  <si>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</si>
  <si>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</si>
  <si>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</si>
  <si>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</si>
  <si>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</si>
  <si>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</si>
  <si>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</si>
  <si>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</si>
  <si>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</si>
  <si>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</si>
  <si>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</si>
  <si>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</si>
  <si>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</si>
  <si>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</si>
  <si>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</si>
  <si>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</si>
  <si>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</si>
  <si>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</si>
  <si>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</si>
  <si>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</si>
  <si>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</si>
  <si>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</si>
  <si>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</si>
  <si>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</si>
  <si>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</si>
  <si>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</si>
  <si>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</si>
  <si>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</si>
  <si>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</si>
  <si>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</si>
  <si>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</si>
  <si>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</si>
  <si>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</si>
  <si>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</si>
  <si>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</si>
  <si>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</si>
  <si>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</si>
  <si>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</si>
  <si>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</si>
  <si>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</si>
  <si>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</si>
  <si>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</si>
  <si>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</si>
  <si>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</si>
  <si>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</si>
  <si>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</si>
  <si>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</si>
  <si>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</si>
  <si>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</si>
  <si>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</si>
  <si>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</si>
  <si>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</si>
  <si>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</si>
  <si>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</si>
  <si>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</si>
  <si>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</si>
  <si>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</si>
  <si>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</si>
  <si>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</si>
  <si>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</si>
  <si>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</si>
  <si>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</si>
  <si>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</si>
  <si>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</si>
  <si>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</si>
  <si>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</si>
  <si>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</si>
  <si>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</si>
  <si>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</si>
  <si>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</si>
  <si>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</si>
  <si>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</si>
  <si>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</si>
  <si>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</si>
  <si>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</si>
  <si>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</si>
  <si>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</si>
  <si>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</si>
  <si>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</si>
  <si>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</si>
  <si>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</si>
  <si>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</si>
  <si>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</si>
  <si>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</si>
  <si>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</si>
  <si>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</si>
  <si>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</si>
  <si>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</si>
  <si>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</si>
  <si>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</si>
  <si>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</si>
  <si>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</si>
  <si>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</si>
  <si>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</si>
  <si>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</si>
  <si>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</si>
  <si>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</si>
  <si>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</si>
  <si>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</si>
  <si>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</si>
  <si>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</si>
  <si>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</si>
  <si>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</si>
  <si>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</si>
  <si>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</si>
  <si>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</si>
  <si>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</si>
  <si>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</si>
  <si>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</si>
  <si>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</si>
  <si>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</si>
  <si>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</si>
  <si>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</si>
  <si>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</si>
  <si>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</si>
  <si>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</si>
  <si>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</si>
  <si>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</si>
  <si>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</si>
  <si>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</si>
  <si>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</si>
  <si>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</si>
  <si>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</si>
  <si>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</si>
  <si>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</si>
  <si>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</si>
  <si>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</si>
  <si>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</si>
  <si>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</si>
  <si>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</si>
  <si>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</si>
  <si>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</si>
  <si>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</si>
  <si>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</si>
  <si>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</si>
  <si>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</si>
  <si>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</si>
  <si>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</si>
  <si>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</si>
  <si>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</si>
  <si>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</si>
  <si>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</si>
  <si>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</si>
  <si>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</si>
  <si>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</si>
  <si>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</si>
  <si>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</si>
  <si>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</si>
  <si>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</si>
  <si>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</si>
  <si>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</si>
  <si>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</si>
  <si>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</si>
  <si>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</si>
  <si>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</si>
  <si>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</si>
  <si>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</si>
  <si>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</si>
  <si>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</si>
  <si>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</si>
  <si>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</si>
  <si>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</si>
  <si>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</si>
  <si>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</si>
  <si>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</si>
  <si>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</si>
  <si>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</si>
  <si>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</si>
  <si>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</si>
  <si>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</si>
  <si>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</si>
  <si>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</si>
  <si>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</si>
  <si>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</si>
  <si>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</si>
  <si>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</si>
  <si>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</si>
  <si>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</si>
  <si>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</si>
  <si>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</si>
  <si>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</si>
  <si>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</si>
  <si>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</si>
  <si>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</si>
  <si>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</si>
  <si>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</si>
  <si>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</si>
  <si>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</si>
  <si>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</si>
  <si>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</si>
  <si>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</si>
  <si>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</si>
  <si>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</si>
  <si>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</si>
  <si>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</si>
  <si>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</si>
  <si>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</si>
  <si>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</si>
  <si>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</si>
  <si>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</si>
  <si>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</si>
  <si>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</si>
  <si>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</si>
  <si>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</si>
  <si>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</si>
  <si>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</si>
  <si>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</si>
  <si>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</si>
  <si>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</si>
  <si>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</si>
  <si>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</si>
  <si>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</si>
  <si>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</si>
  <si>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</si>
  <si>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</si>
  <si>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</si>
  <si>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</si>
  <si>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</si>
  <si>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</si>
  <si>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</si>
  <si>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</si>
  <si>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</si>
  <si>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</si>
  <si>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</si>
  <si>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</si>
  <si>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</si>
  <si>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</si>
  <si>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</si>
  <si>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</si>
  <si>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</si>
  <si>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</si>
  <si>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</si>
  <si>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</si>
  <si>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</si>
  <si>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</si>
  <si>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</si>
  <si>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</si>
  <si>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</si>
  <si>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</si>
  <si>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</si>
  <si>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</si>
  <si>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</si>
  <si>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</si>
  <si>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</si>
  <si>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</si>
  <si>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</si>
  <si>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</si>
  <si>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</si>
  <si>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</si>
  <si>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</si>
  <si>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</si>
  <si>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</si>
  <si>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</si>
  <si>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</si>
  <si>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</si>
  <si>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</si>
  <si>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</si>
  <si>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</si>
  <si>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</si>
  <si>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</si>
  <si>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</si>
  <si>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</si>
  <si>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</si>
  <si>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</si>
  <si>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</si>
  <si>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</si>
  <si>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</si>
  <si>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</si>
  <si>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</si>
  <si>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</si>
  <si>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</si>
  <si>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</si>
  <si>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</si>
  <si>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</si>
  <si>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</si>
  <si>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</si>
  <si>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</si>
  <si>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</si>
  <si>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</si>
  <si>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</si>
  <si>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</si>
  <si>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</si>
  <si>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</si>
  <si>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</si>
  <si>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</si>
  <si>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</si>
  <si>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</si>
  <si>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</si>
  <si>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</si>
  <si>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</si>
  <si>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</si>
  <si>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</si>
  <si>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</si>
  <si>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</si>
  <si>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</si>
  <si>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</si>
  <si>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</si>
  <si>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</si>
  <si>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</si>
  <si>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</si>
  <si>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</si>
  <si>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</si>
  <si>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</si>
  <si>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</si>
  <si>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</si>
  <si>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</si>
  <si>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</si>
  <si>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</si>
  <si>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</si>
  <si>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</si>
  <si>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</si>
  <si>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</si>
  <si>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</si>
  <si>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</si>
  <si>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</si>
  <si>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</si>
  <si>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</si>
  <si>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</si>
  <si>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</si>
  <si>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</si>
  <si>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</si>
  <si>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</si>
  <si>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</si>
  <si>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</si>
  <si>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</si>
  <si>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</si>
  <si>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</si>
  <si>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</si>
  <si>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</si>
  <si>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</si>
  <si>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</si>
  <si>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</si>
  <si>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</si>
  <si>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</si>
  <si>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</si>
  <si>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</si>
  <si>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</si>
  <si>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</si>
  <si>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</si>
  <si>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</si>
  <si>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</si>
  <si>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</si>
  <si>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</si>
  <si>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</si>
  <si>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</si>
  <si>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</si>
  <si>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</si>
  <si>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</si>
  <si>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</si>
  <si>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</si>
  <si>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</si>
  <si>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</si>
  <si>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</si>
  <si>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</si>
  <si>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</si>
  <si>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</si>
  <si>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</si>
  <si>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</si>
  <si>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</si>
  <si>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</si>
  <si>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</si>
  <si>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</si>
  <si>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</si>
  <si>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</si>
  <si>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</si>
  <si>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</si>
  <si>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</si>
  <si>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</si>
  <si>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</si>
  <si>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</si>
  <si>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</si>
  <si>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</si>
  <si>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</si>
  <si>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</si>
  <si>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</si>
  <si>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</si>
  <si>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</si>
  <si>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</si>
  <si>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</si>
  <si>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</si>
  <si>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</si>
  <si>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</si>
  <si>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</si>
  <si>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</si>
  <si>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</si>
  <si>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</si>
  <si>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</si>
  <si>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</si>
  <si>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</si>
  <si>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</si>
  <si>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</si>
  <si>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</si>
  <si>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</si>
  <si>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</si>
  <si>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</si>
  <si>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</si>
  <si>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</si>
  <si>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</si>
  <si>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</si>
  <si>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</si>
  <si>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</si>
  <si>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</si>
  <si>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</si>
  <si>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</si>
  <si>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</si>
  <si>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</si>
  <si>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</si>
  <si>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</si>
  <si>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</si>
  <si>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</si>
  <si>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</si>
  <si>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</si>
  <si>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</si>
  <si>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</si>
  <si>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</si>
  <si>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</si>
  <si>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</si>
  <si>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</si>
  <si>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</si>
  <si>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</si>
  <si>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</si>
  <si>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</si>
  <si>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</si>
  <si>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</si>
  <si>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</si>
  <si>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</si>
  <si>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</si>
  <si>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</si>
  <si>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</si>
  <si>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</si>
  <si>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</si>
  <si>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</si>
  <si>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</si>
  <si>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</si>
  <si>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</si>
  <si>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</si>
  <si>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</si>
  <si>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</si>
  <si>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</si>
  <si>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</si>
  <si>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</si>
  <si>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</si>
  <si>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</si>
  <si>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</si>
  <si>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</si>
  <si>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</si>
  <si>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</si>
  <si>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</si>
  <si>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</si>
  <si>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</si>
  <si>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</si>
  <si>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</si>
  <si>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</si>
  <si>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</si>
  <si>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</si>
  <si>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</si>
  <si>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</si>
  <si>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</si>
  <si>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</si>
  <si>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</si>
  <si>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</si>
  <si>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</si>
  <si>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</si>
  <si>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</si>
  <si>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</si>
  <si>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</si>
  <si>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</si>
  <si>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</si>
  <si>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</si>
  <si>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</si>
  <si>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</si>
  <si>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</si>
  <si>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</si>
  <si>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</si>
  <si>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</si>
  <si>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</si>
  <si>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</si>
  <si>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</si>
  <si>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</si>
  <si>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</si>
  <si>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</si>
  <si>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</si>
  <si>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</si>
  <si>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</si>
  <si>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</si>
  <si>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</si>
  <si>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</si>
  <si>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</si>
  <si>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</si>
  <si>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</si>
  <si>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</si>
  <si>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</si>
  <si>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</si>
  <si>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</si>
  <si>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</si>
  <si>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</si>
  <si>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</si>
  <si>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</si>
  <si>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</si>
  <si>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</si>
  <si>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</si>
  <si>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</si>
  <si>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</si>
  <si>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</si>
  <si>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</si>
  <si>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</si>
  <si>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</si>
  <si>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</si>
  <si>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</si>
  <si>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</si>
  <si>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</si>
  <si>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</si>
  <si>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</si>
  <si>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</si>
  <si>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</si>
  <si>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</si>
  <si>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</si>
  <si>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</si>
  <si>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</si>
  <si>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</si>
  <si>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</si>
  <si>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</si>
  <si>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</si>
  <si>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</si>
  <si>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</si>
  <si>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</si>
  <si>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</si>
  <si>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</si>
  <si>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</si>
  <si>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</si>
  <si>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</si>
  <si>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</si>
  <si>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</si>
  <si>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</si>
  <si>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</si>
  <si>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</si>
  <si>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</si>
  <si>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</si>
  <si>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</si>
  <si>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</si>
  <si>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</si>
  <si>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</si>
  <si>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</si>
  <si>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</si>
  <si>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</si>
  <si>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</si>
  <si>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</si>
  <si>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</si>
  <si>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</si>
  <si>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</si>
  <si>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</si>
  <si>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</si>
  <si>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</si>
  <si>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</si>
  <si>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</si>
  <si>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</si>
  <si>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</si>
  <si>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</si>
  <si>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</si>
  <si>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</si>
  <si>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</si>
  <si>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</si>
  <si>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</si>
  <si>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</si>
  <si>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</si>
  <si>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</si>
  <si>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</si>
  <si>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</si>
  <si>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</si>
  <si>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</si>
  <si>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</si>
  <si>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</si>
  <si>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</si>
  <si>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</si>
  <si>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</si>
  <si>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</si>
  <si>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</si>
  <si>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</si>
  <si>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</si>
  <si>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</si>
  <si>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</si>
  <si>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</si>
  <si>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</si>
  <si>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</si>
  <si>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</si>
  <si>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</si>
  <si>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</si>
  <si>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</si>
  <si>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</si>
  <si>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</si>
  <si>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</si>
  <si>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</si>
  <si>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</si>
  <si>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</si>
  <si>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</si>
  <si>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</si>
  <si>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</si>
  <si>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</si>
  <si>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</si>
  <si>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</si>
  <si>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</si>
  <si>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</si>
  <si>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</si>
  <si>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</si>
  <si>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</si>
  <si>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</si>
  <si>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</si>
  <si>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</si>
  <si>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</si>
  <si>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</si>
  <si>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</si>
  <si>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</si>
  <si>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</si>
  <si>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</si>
  <si>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</si>
  <si>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</si>
  <si>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</si>
  <si>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</si>
  <si>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</si>
  <si>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</si>
  <si>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</si>
  <si>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</si>
  <si>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</si>
  <si>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</si>
  <si>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</si>
  <si>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</si>
  <si>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</si>
  <si>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</si>
  <si>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</si>
  <si>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</si>
  <si>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</si>
  <si>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</si>
  <si>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</si>
  <si>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</si>
  <si>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</si>
  <si>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</si>
  <si>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</si>
  <si>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</si>
  <si>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</si>
  <si>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</si>
  <si>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</si>
  <si>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</si>
  <si>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</si>
  <si>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</si>
  <si>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</si>
  <si>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</si>
  <si>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</si>
  <si>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</si>
  <si>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</si>
  <si>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</si>
  <si>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</si>
  <si>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</si>
  <si>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</si>
  <si>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</si>
  <si>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</si>
  <si>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</si>
  <si>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</si>
  <si>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</si>
  <si>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</si>
  <si>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</si>
  <si>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</si>
  <si>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</si>
  <si>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</si>
  <si>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</si>
  <si>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</si>
  <si>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</si>
  <si>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</si>
  <si>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</si>
  <si>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</si>
  <si>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</si>
  <si>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</si>
  <si>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</si>
  <si>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</si>
  <si>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</si>
  <si>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</si>
  <si>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</si>
  <si>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</si>
  <si>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</si>
  <si>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</si>
  <si>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</si>
  <si>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</si>
  <si>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</si>
  <si>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</si>
  <si>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</si>
  <si>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</si>
  <si>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</si>
  <si>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</si>
  <si>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</si>
  <si>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</si>
  <si>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</si>
  <si>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</si>
  <si>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</si>
  <si>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</si>
  <si>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</si>
  <si>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</si>
  <si>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</si>
  <si>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</si>
  <si>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</si>
  <si>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</si>
  <si>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</si>
  <si>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</si>
  <si>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</si>
  <si>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</si>
  <si>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</si>
  <si>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</si>
  <si>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</si>
  <si>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</si>
  <si>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</si>
  <si>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</si>
  <si>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</si>
  <si>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</si>
  <si>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</si>
  <si>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</si>
  <si>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</si>
  <si>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</si>
  <si>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</si>
  <si>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</si>
  <si>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</si>
  <si>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</si>
  <si>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</si>
  <si>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</si>
  <si>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</si>
  <si>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</si>
  <si>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</si>
  <si>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</si>
  <si>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</si>
  <si>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</si>
  <si>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</si>
  <si>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</si>
  <si>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</si>
  <si>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</si>
  <si>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</si>
  <si>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</si>
  <si>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</si>
  <si>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</si>
  <si>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</si>
  <si>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</si>
  <si>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</si>
  <si>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</si>
  <si>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</si>
  <si>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</si>
  <si>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</si>
  <si>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</si>
  <si>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</si>
  <si>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</si>
  <si>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</si>
  <si>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</si>
  <si>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</si>
  <si>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</si>
  <si>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</si>
  <si>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</si>
  <si>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</si>
  <si>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</si>
  <si>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</si>
  <si>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</si>
  <si>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</si>
  <si>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</si>
  <si>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</si>
  <si>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</si>
  <si>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</si>
  <si>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</si>
  <si>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</si>
  <si>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</si>
  <si>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</si>
  <si>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</si>
  <si>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</si>
  <si>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</si>
  <si>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</si>
  <si>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</si>
  <si>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</si>
  <si>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</si>
  <si>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</si>
  <si>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</si>
  <si>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</si>
  <si>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</si>
  <si>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</si>
  <si>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</si>
  <si>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</si>
  <si>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</si>
  <si>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</si>
  <si>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</si>
  <si>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</si>
  <si>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</si>
  <si>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</si>
  <si>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</si>
  <si>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</si>
  <si>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</si>
  <si>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</si>
  <si>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</si>
  <si>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</si>
  <si>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</si>
  <si>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</si>
  <si>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</si>
  <si>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</si>
  <si>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</si>
  <si>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</si>
  <si>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</si>
  <si>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</si>
  <si>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</si>
  <si>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</si>
  <si>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</si>
  <si>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</si>
  <si>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</si>
  <si>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</si>
  <si>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</si>
  <si>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</si>
  <si>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</si>
  <si>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</si>
  <si>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</si>
  <si>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</si>
  <si>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</si>
  <si>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</si>
  <si>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</si>
  <si>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</si>
  <si>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</si>
  <si>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</si>
  <si>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</si>
  <si>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</si>
  <si>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</si>
  <si>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</si>
  <si>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</si>
  <si>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</si>
  <si>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</si>
  <si>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</si>
  <si>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</si>
  <si>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</si>
  <si>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</si>
  <si>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</si>
  <si>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</si>
  <si>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</si>
  <si>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</si>
  <si>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</si>
  <si>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</si>
  <si>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</si>
  <si>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</si>
  <si>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</si>
  <si>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</si>
  <si>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</si>
  <si>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</si>
  <si>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</si>
  <si>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</si>
  <si>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</si>
  <si>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</si>
  <si>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</si>
  <si>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</si>
  <si>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</si>
  <si>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</si>
  <si>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</si>
  <si>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</si>
  <si>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</si>
  <si>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</si>
  <si>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</si>
  <si>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</si>
  <si>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</si>
  <si>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</si>
  <si>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</si>
  <si>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</si>
  <si>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</si>
  <si>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</si>
  <si>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</si>
  <si>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</si>
  <si>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</si>
  <si>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</si>
  <si>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</si>
  <si>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</si>
  <si>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</si>
  <si>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</si>
  <si>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</si>
  <si>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</si>
  <si>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</si>
  <si>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</si>
  <si>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</si>
  <si>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</si>
  <si>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</si>
  <si>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</si>
  <si>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</si>
  <si>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</si>
  <si>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</si>
  <si>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</si>
  <si>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</si>
  <si>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</si>
  <si>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</si>
  <si>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</si>
  <si>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</si>
  <si>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</si>
  <si>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</si>
  <si>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</si>
  <si>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</si>
  <si>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</si>
  <si>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</si>
  <si>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</si>
  <si>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</si>
  <si>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</si>
  <si>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</si>
  <si>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</si>
  <si>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</si>
  <si>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</si>
  <si>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</si>
  <si>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</si>
  <si>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</si>
  <si>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</si>
  <si>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</si>
  <si>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</si>
  <si>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</si>
  <si>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</si>
  <si>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</si>
  <si>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</si>
  <si>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</si>
  <si>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</si>
  <si>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</si>
  <si>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</si>
  <si>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</si>
  <si>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</si>
  <si>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</si>
  <si>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</si>
  <si>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</si>
  <si>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</si>
  <si>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</si>
  <si>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</si>
  <si>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</si>
  <si>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</si>
  <si>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</si>
  <si>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</si>
  <si>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</si>
  <si>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</si>
  <si>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</si>
  <si>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</si>
  <si>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</si>
  <si>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</si>
  <si>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</si>
  <si>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</si>
  <si>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</si>
  <si>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</si>
  <si>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</si>
  <si>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</si>
  <si>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</si>
  <si>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</si>
  <si>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</si>
  <si>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</si>
  <si>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</si>
  <si>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</si>
  <si>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</si>
  <si>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</si>
  <si>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</si>
  <si>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</si>
  <si>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</si>
  <si>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</si>
  <si>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</si>
  <si>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</si>
  <si>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</si>
  <si>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</si>
  <si>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</si>
  <si>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</si>
  <si>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</si>
  <si>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</si>
  <si>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</si>
  <si>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</si>
  <si>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</si>
  <si>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</si>
  <si>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</si>
  <si>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</si>
  <si>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</si>
  <si>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</si>
  <si>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</si>
  <si>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</si>
  <si>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</si>
  <si>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</si>
  <si>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</si>
  <si>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</si>
  <si>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</si>
  <si>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</si>
  <si>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</si>
  <si>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</si>
  <si>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</si>
  <si>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</si>
  <si>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</si>
  <si>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</si>
  <si>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</si>
  <si>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</si>
  <si>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</si>
  <si>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</si>
  <si>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</si>
  <si>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</si>
  <si>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</si>
  <si>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</si>
  <si>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</si>
  <si>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</si>
  <si>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</si>
  <si>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</si>
  <si>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</si>
  <si>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</si>
  <si>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</si>
  <si>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</si>
  <si>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</si>
  <si>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</si>
  <si>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</si>
  <si>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</si>
  <si>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</si>
  <si>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</si>
  <si>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</si>
  <si>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</si>
  <si>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</si>
  <si>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</si>
  <si>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</si>
  <si>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</si>
  <si>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</si>
  <si>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</si>
  <si>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</si>
  <si>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</si>
  <si>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</si>
  <si>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</si>
  <si>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</si>
  <si>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</si>
  <si>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</si>
  <si>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</si>
  <si>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</si>
  <si>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</si>
  <si>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</si>
  <si>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</si>
  <si>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</si>
  <si>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</si>
  <si>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</si>
  <si>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</si>
  <si>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</si>
  <si>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</si>
  <si>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</si>
  <si>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</si>
  <si>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</si>
  <si>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</si>
  <si>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</si>
  <si>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</si>
  <si>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</si>
  <si>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</si>
  <si>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</si>
  <si>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</si>
  <si>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</si>
  <si>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</si>
  <si>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</si>
  <si>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</si>
  <si>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</si>
  <si>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</si>
  <si>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</si>
  <si>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</si>
  <si>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</si>
  <si>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</si>
  <si>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</si>
  <si>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</si>
  <si>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</si>
  <si>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</si>
  <si>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</si>
  <si>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</si>
  <si>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</si>
  <si>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</si>
  <si>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</si>
  <si>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</si>
  <si>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</si>
  <si>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</si>
  <si>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</si>
  <si>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</si>
  <si>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</si>
  <si>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</si>
  <si>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</si>
  <si>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</si>
  <si>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</si>
  <si>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</si>
  <si>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</si>
  <si>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</si>
  <si>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</si>
  <si>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</si>
  <si>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</si>
  <si>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</si>
  <si>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</si>
  <si>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</si>
  <si>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</si>
  <si>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</si>
  <si>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</si>
  <si>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</si>
  <si>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</si>
  <si>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</si>
  <si>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</si>
  <si>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</si>
  <si>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</si>
  <si>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</si>
  <si>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</si>
  <si>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</si>
  <si>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</si>
  <si>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</si>
  <si>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</si>
  <si>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</si>
  <si>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</si>
  <si>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</si>
  <si>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</si>
  <si>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</si>
  <si>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</si>
  <si>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</si>
  <si>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</si>
  <si>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</si>
  <si>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</si>
  <si>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</si>
  <si>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</si>
  <si>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</si>
  <si>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</si>
  <si>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</si>
  <si>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</si>
  <si>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</si>
  <si>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</si>
  <si>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</si>
  <si>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</si>
  <si>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</si>
  <si>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</si>
  <si>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</si>
  <si>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</si>
  <si>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</si>
  <si>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</si>
  <si>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</si>
  <si>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</si>
  <si>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</si>
  <si>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</si>
  <si>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</si>
  <si>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</si>
  <si>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</si>
  <si>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</si>
  <si>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</si>
  <si>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</si>
  <si>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</si>
  <si>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</si>
  <si>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</si>
  <si>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</si>
  <si>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</si>
  <si>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</si>
  <si>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</si>
  <si>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</si>
  <si>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</si>
  <si>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</si>
  <si>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</si>
  <si>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</si>
  <si>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</si>
  <si>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</si>
  <si>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</si>
  <si>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</si>
  <si>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</si>
  <si>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</si>
  <si>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</si>
  <si>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</si>
  <si>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</si>
  <si>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</si>
  <si>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</si>
  <si>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</si>
  <si>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</si>
  <si>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</si>
  <si>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</si>
  <si>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</si>
  <si>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</si>
  <si>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</si>
  <si>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</si>
  <si>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</si>
  <si>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</si>
  <si>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</si>
  <si>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</si>
  <si>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</si>
  <si>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</si>
  <si>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</si>
  <si>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</si>
  <si>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</si>
  <si>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</si>
  <si>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</si>
  <si>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</si>
  <si>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</si>
  <si>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</si>
  <si>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</si>
  <si>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</si>
  <si>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</si>
  <si>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</si>
  <si>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</si>
  <si>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</si>
  <si>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</si>
  <si>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</si>
  <si>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</si>
  <si>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</si>
  <si>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</si>
  <si>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</si>
  <si>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</si>
  <si>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</si>
  <si>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</si>
  <si>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</si>
  <si>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</si>
  <si>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</si>
  <si>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</si>
  <si>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</si>
  <si>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</si>
  <si>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</si>
  <si>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</si>
  <si>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</si>
  <si>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</si>
  <si>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</si>
  <si>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</si>
  <si>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</si>
  <si>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</si>
  <si>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</si>
  <si>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</si>
  <si>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</si>
  <si>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</si>
  <si>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</si>
  <si>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</si>
  <si>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</si>
  <si>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</si>
  <si>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</si>
  <si>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</si>
  <si>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</si>
  <si>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</si>
  <si>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</si>
  <si>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</si>
  <si>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</si>
  <si>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</si>
  <si>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</si>
  <si>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</si>
  <si>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</si>
  <si>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</si>
  <si>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</si>
  <si>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</si>
  <si>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</si>
  <si>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</si>
  <si>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</si>
  <si>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</si>
  <si>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</si>
  <si>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</si>
  <si>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</si>
  <si>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</si>
  <si>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</si>
  <si>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</si>
  <si>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</si>
  <si>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</si>
  <si>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</si>
  <si>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</si>
  <si>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</si>
  <si>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</si>
  <si>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</si>
  <si>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</si>
  <si>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</si>
  <si>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</si>
  <si>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</si>
  <si>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</si>
  <si>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</si>
  <si>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</si>
  <si>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</si>
  <si>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</si>
  <si>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</si>
  <si>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</si>
  <si>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</si>
  <si>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</si>
  <si>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</si>
  <si>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</si>
  <si>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</si>
  <si>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</si>
  <si>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</si>
  <si>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</si>
  <si>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</si>
  <si>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</si>
  <si>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</si>
  <si>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</si>
  <si>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</si>
  <si>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</si>
  <si>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</si>
  <si>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</si>
  <si>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</si>
  <si>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</si>
  <si>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</si>
  <si>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</si>
  <si>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</si>
  <si>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</si>
  <si>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</si>
  <si>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</si>
  <si>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</si>
  <si>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</si>
  <si>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</si>
  <si>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</si>
  <si>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</si>
  <si>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</si>
  <si>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</si>
  <si>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</si>
  <si>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</si>
  <si>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</si>
  <si>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</si>
  <si>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</si>
  <si>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</si>
  <si>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</si>
  <si>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</si>
  <si>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</si>
  <si>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</si>
  <si>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</si>
  <si>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</si>
  <si>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</si>
  <si>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</si>
  <si>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</si>
  <si>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</si>
  <si>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</si>
  <si>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</si>
  <si>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</si>
  <si>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</si>
  <si>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</si>
  <si>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</si>
  <si>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</si>
  <si>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</si>
  <si>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</si>
  <si>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</si>
  <si>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</si>
  <si>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</si>
  <si>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</si>
  <si>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</si>
  <si>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</si>
  <si>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</si>
  <si>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</si>
  <si>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</si>
  <si>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</si>
  <si>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</si>
  <si>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</si>
  <si>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</si>
  <si>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</si>
  <si>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</si>
  <si>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</si>
  <si>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</si>
  <si>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</si>
  <si>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</si>
  <si>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</si>
  <si>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</si>
  <si>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</si>
  <si>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</si>
  <si>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</si>
  <si>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</si>
  <si>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</si>
  <si>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</si>
  <si>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</si>
  <si>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</si>
  <si>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</si>
  <si>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</si>
  <si>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</si>
  <si>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</si>
  <si>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</si>
  <si>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</si>
  <si>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</si>
  <si>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</si>
  <si>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</si>
  <si>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</si>
  <si>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</si>
  <si>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</si>
  <si>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</si>
  <si>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</si>
  <si>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</si>
  <si>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</si>
  <si>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</si>
  <si>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</si>
  <si>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</si>
  <si>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</si>
  <si>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</si>
  <si>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</si>
  <si>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</si>
  <si>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</si>
  <si>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</si>
  <si>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</si>
  <si>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</si>
  <si>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</si>
  <si>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</si>
  <si>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</si>
  <si>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</si>
  <si>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</si>
  <si>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</si>
  <si>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</si>
  <si>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</si>
  <si>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</si>
  <si>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</si>
  <si>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</si>
  <si>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</si>
  <si>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</si>
  <si>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</si>
  <si>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</si>
  <si>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</si>
  <si>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</si>
  <si>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</si>
  <si>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</si>
  <si>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</si>
  <si>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</si>
  <si>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</si>
  <si>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</si>
  <si>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</si>
  <si>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</si>
  <si>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</si>
  <si>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</si>
  <si>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</si>
  <si>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</si>
  <si>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</si>
  <si>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</si>
  <si>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</si>
  <si>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</si>
  <si>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</si>
  <si>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</si>
  <si>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</si>
  <si>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</si>
  <si>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</si>
  <si>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</si>
  <si>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</si>
  <si>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</si>
  <si>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</si>
  <si>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</si>
  <si>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</si>
  <si>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</si>
  <si>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</si>
  <si>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</si>
  <si>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</si>
  <si>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</si>
  <si>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</si>
  <si>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</si>
  <si>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</si>
  <si>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</si>
  <si>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</si>
  <si>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</si>
  <si>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</si>
  <si>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</si>
  <si>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</si>
  <si>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</si>
  <si>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</si>
  <si>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</si>
  <si>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</si>
  <si>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</si>
  <si>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</si>
  <si>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</si>
  <si>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</si>
  <si>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</si>
  <si>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</si>
  <si>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</si>
  <si>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</si>
  <si>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</si>
  <si>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</si>
  <si>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</si>
  <si>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</si>
  <si>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</si>
  <si>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</si>
  <si>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</si>
  <si>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</si>
  <si>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</si>
  <si>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</si>
  <si>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</si>
  <si>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</si>
  <si>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</si>
  <si>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</si>
  <si>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</si>
  <si>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</si>
  <si>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</si>
  <si>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</si>
  <si>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</si>
  <si>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</si>
  <si>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</si>
  <si>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</si>
  <si>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</si>
  <si>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</si>
  <si>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</si>
  <si>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</si>
  <si>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</si>
  <si>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</si>
  <si>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</si>
  <si>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</si>
  <si>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</si>
  <si>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</si>
  <si>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</si>
  <si>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</si>
  <si>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</si>
  <si>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</si>
  <si>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</si>
  <si>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</si>
  <si>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</si>
  <si>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</si>
  <si>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</si>
  <si>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</si>
  <si>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</si>
  <si>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</si>
  <si>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</si>
  <si>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</si>
  <si>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</si>
  <si>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</si>
  <si>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</si>
  <si>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</si>
  <si>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</si>
  <si>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</si>
  <si>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</si>
  <si>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</si>
  <si>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</si>
  <si>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</si>
  <si>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</si>
  <si>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</si>
  <si>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</si>
  <si>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</si>
  <si>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</si>
  <si>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</si>
  <si>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</si>
  <si>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</si>
  <si>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</si>
  <si>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</si>
  <si>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</si>
  <si>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</si>
  <si>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</si>
  <si>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</si>
  <si>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</si>
  <si>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</si>
  <si>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</si>
  <si>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</si>
  <si>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</si>
  <si>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</si>
  <si>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</si>
  <si>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</si>
  <si>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</si>
  <si>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</si>
  <si>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</si>
  <si>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</si>
  <si>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</si>
  <si>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</si>
  <si>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</si>
  <si>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</si>
  <si>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</si>
  <si>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</si>
  <si>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</si>
  <si>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</si>
  <si>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</si>
  <si>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</si>
  <si>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</si>
  <si>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</si>
  <si>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</si>
  <si>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</si>
  <si>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</si>
  <si>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</si>
  <si>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</si>
  <si>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</si>
  <si>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</si>
  <si>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</si>
  <si>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</si>
  <si>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</si>
  <si>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</si>
  <si>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</si>
  <si>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</si>
  <si>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</si>
  <si>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</si>
  <si>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</si>
  <si>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</si>
  <si>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</si>
  <si>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</si>
  <si>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</si>
  <si>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</si>
  <si>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</si>
  <si>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</si>
  <si>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</si>
  <si>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</si>
  <si>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</si>
  <si>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</si>
  <si>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</si>
  <si>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</si>
  <si>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</si>
  <si>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</si>
  <si>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</si>
  <si>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</si>
  <si>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</si>
  <si>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</si>
  <si>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</si>
  <si>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</si>
  <si>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</si>
  <si>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</si>
  <si>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</si>
  <si>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</si>
  <si>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</si>
  <si>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</si>
  <si>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</si>
  <si>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</si>
  <si>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</si>
  <si>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</si>
  <si>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</si>
  <si>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</si>
  <si>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</si>
  <si>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</si>
  <si>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</si>
  <si>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</si>
  <si>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</si>
  <si>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</si>
  <si>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</si>
  <si>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</si>
  <si>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</si>
  <si>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</si>
  <si>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</si>
  <si>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</si>
  <si>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</si>
  <si>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</si>
  <si>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</si>
  <si>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</si>
  <si>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</si>
  <si>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</si>
  <si>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</si>
  <si>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</si>
  <si>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</si>
  <si>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</si>
  <si>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</si>
  <si>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</si>
  <si>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</si>
  <si>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</si>
  <si>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</si>
  <si>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</si>
  <si>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</si>
  <si>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</si>
  <si>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</si>
  <si>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</si>
  <si>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</si>
  <si>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</si>
  <si>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</si>
  <si>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</si>
  <si>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</si>
  <si>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</si>
  <si>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</si>
  <si>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</si>
  <si>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</si>
  <si>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</si>
  <si>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</si>
  <si>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</si>
  <si>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</si>
  <si>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</si>
  <si>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</si>
  <si>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</si>
  <si>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</si>
  <si>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</si>
  <si>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</si>
  <si>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</si>
  <si>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</si>
  <si>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</si>
  <si>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</si>
  <si>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</si>
  <si>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</si>
  <si>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</si>
  <si>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</si>
  <si>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</si>
  <si>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</si>
  <si>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</si>
  <si>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</si>
  <si>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</si>
  <si>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</si>
  <si>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</si>
  <si>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</si>
  <si>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</si>
  <si>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</si>
  <si>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</si>
  <si>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</si>
  <si>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</si>
  <si>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</si>
  <si>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</si>
  <si>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</si>
  <si>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</si>
  <si>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</si>
  <si>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</si>
  <si>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</si>
  <si>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</si>
  <si>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</si>
  <si>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</si>
  <si>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</si>
  <si>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</si>
  <si>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</si>
  <si>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</si>
  <si>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</si>
  <si>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</si>
  <si>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</si>
  <si>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</si>
  <si>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</si>
  <si>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</si>
  <si>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</si>
  <si>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</si>
  <si>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</si>
  <si>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</si>
  <si>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</si>
  <si>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</si>
  <si>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</si>
  <si>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</si>
  <si>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</si>
  <si>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</si>
  <si>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</si>
  <si>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</si>
  <si>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</si>
  <si>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</si>
  <si>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</si>
  <si>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</si>
  <si>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</si>
  <si>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</si>
  <si>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</si>
  <si>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</si>
  <si>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</si>
  <si>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</si>
  <si>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</si>
  <si>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</si>
  <si>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</si>
  <si>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</si>
  <si>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</si>
  <si>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</si>
  <si>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</si>
  <si>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</si>
  <si>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</si>
  <si>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</si>
  <si>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</si>
  <si>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</si>
  <si>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</si>
  <si>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</si>
  <si>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</si>
  <si>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</si>
  <si>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</si>
  <si>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</si>
  <si>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</si>
  <si>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</si>
  <si>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</si>
  <si>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</si>
  <si>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</si>
  <si>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</si>
  <si>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</si>
  <si>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</si>
  <si>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</si>
  <si>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</si>
  <si>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</si>
  <si>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</si>
  <si>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</si>
  <si>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</si>
  <si>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</si>
  <si>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</si>
  <si>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</si>
  <si>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</si>
  <si>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</si>
  <si>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</si>
  <si>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</si>
  <si>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</si>
  <si>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</si>
  <si>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</si>
  <si>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</si>
  <si>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</si>
  <si>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</si>
  <si>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</si>
  <si>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</si>
  <si>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</si>
  <si>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</si>
  <si>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</si>
  <si>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</si>
  <si>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</si>
  <si>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</si>
  <si>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</si>
  <si>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</si>
  <si>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</si>
  <si>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</si>
  <si>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</si>
  <si>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</si>
  <si>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</si>
  <si>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</si>
  <si>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</si>
  <si>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</si>
  <si>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</si>
  <si>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</si>
  <si>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</si>
  <si>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</si>
  <si>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</si>
  <si>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</si>
  <si>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</si>
  <si>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</si>
  <si>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</si>
  <si>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</si>
  <si>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</si>
  <si>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</si>
  <si>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</si>
  <si>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</si>
  <si>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</si>
  <si>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</si>
  <si>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</si>
  <si>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</si>
  <si>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</si>
  <si>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</si>
  <si>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</si>
  <si>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</si>
  <si>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</si>
  <si>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</si>
  <si>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</si>
  <si>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</si>
  <si>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</si>
  <si>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</si>
  <si>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</si>
  <si>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</si>
  <si>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</si>
  <si>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</si>
  <si>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</si>
  <si>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</si>
  <si>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</si>
  <si>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</si>
  <si>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</si>
  <si>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</si>
  <si>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</si>
  <si>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</si>
  <si>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</si>
  <si>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</si>
  <si>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</si>
  <si>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</si>
  <si>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</si>
  <si>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</si>
  <si>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</si>
  <si>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</si>
  <si>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</si>
  <si>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</si>
  <si>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</si>
  <si>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</si>
  <si>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</si>
  <si>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</si>
  <si>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</si>
  <si>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</si>
  <si>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</si>
  <si>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</si>
  <si>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</si>
  <si>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</si>
  <si>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</si>
  <si>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</si>
  <si>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</si>
  <si>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</si>
  <si>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</si>
  <si>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</si>
  <si>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</si>
  <si>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</si>
  <si>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</si>
  <si>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</si>
  <si>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</si>
  <si>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</si>
  <si>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</si>
  <si>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</si>
  <si>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</si>
  <si>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</si>
  <si>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</si>
  <si>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</si>
  <si>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</si>
  <si>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</si>
  <si>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</si>
  <si>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</si>
  <si>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</si>
  <si>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</si>
  <si>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</si>
  <si>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</si>
  <si>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</si>
  <si>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</si>
  <si>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</si>
  <si>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</si>
  <si>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</si>
  <si>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</si>
  <si>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</si>
  <si>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</si>
  <si>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</si>
  <si>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</si>
  <si>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</si>
  <si>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</si>
  <si>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</si>
  <si>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</si>
  <si>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</si>
  <si>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</si>
  <si>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</si>
  <si>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</si>
  <si>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</si>
  <si>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</si>
  <si>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</si>
  <si>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</si>
  <si>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</si>
  <si>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</si>
  <si>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</si>
  <si>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</si>
  <si>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</si>
  <si>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</si>
  <si>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</si>
  <si>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</si>
  <si>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</si>
  <si>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</si>
  <si>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</si>
  <si>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</si>
  <si>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</si>
  <si>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</si>
  <si>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</si>
  <si>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</si>
  <si>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</si>
  <si>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</si>
  <si>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</si>
  <si>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</si>
  <si>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</si>
  <si>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</si>
  <si>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</si>
  <si>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</si>
  <si>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</si>
  <si>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</si>
  <si>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</si>
  <si>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</si>
  <si>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</si>
  <si>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</si>
  <si>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</si>
  <si>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</si>
  <si>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</si>
  <si>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</si>
  <si>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</si>
  <si>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</si>
  <si>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</si>
  <si>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</si>
  <si>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</si>
  <si>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</si>
  <si>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</si>
  <si>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</si>
  <si>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</si>
  <si>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</si>
  <si>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</si>
  <si>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</si>
  <si>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</si>
  <si>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</si>
  <si>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</si>
  <si>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</si>
  <si>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</si>
  <si>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</si>
  <si>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</si>
  <si>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</si>
  <si>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</si>
  <si>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</si>
  <si>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</si>
  <si>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</si>
  <si>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</si>
  <si>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</si>
  <si>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</si>
  <si>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</si>
  <si>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</si>
  <si>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</si>
  <si>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</si>
  <si>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</si>
  <si>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</si>
  <si>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</si>
  <si>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</si>
  <si>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</si>
  <si>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</si>
  <si>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</si>
  <si>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</si>
  <si>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</si>
  <si>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</si>
  <si>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</si>
  <si>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</si>
  <si>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</si>
  <si>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</si>
  <si>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</si>
  <si>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</si>
  <si>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</si>
  <si>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</si>
  <si>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</si>
  <si>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</si>
  <si>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</si>
  <si>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</si>
  <si>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</si>
  <si>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</si>
  <si>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</si>
  <si>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</si>
  <si>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</si>
  <si>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</si>
  <si>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</si>
  <si>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</si>
  <si>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</si>
  <si>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</si>
  <si>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</si>
  <si>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</si>
  <si>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</si>
  <si>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</si>
  <si>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</si>
  <si>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</si>
  <si>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</si>
  <si>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</si>
  <si>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</si>
  <si>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</si>
  <si>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</si>
  <si>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</si>
  <si>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</si>
  <si>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</si>
  <si>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</si>
  <si>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</si>
  <si>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</si>
  <si>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</si>
  <si>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</si>
  <si>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</si>
  <si>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</si>
  <si>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</si>
  <si>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</si>
  <si>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</si>
  <si>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</si>
  <si>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</si>
  <si>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</si>
  <si>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</si>
  <si>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</si>
  <si>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</si>
  <si>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</si>
  <si>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</si>
  <si>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</si>
  <si>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</si>
  <si>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</si>
  <si>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</si>
  <si>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</si>
  <si>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</si>
  <si>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</si>
  <si>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</si>
  <si>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</si>
  <si>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</si>
  <si>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</si>
  <si>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</si>
  <si>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</si>
  <si>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</si>
  <si>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</si>
  <si>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</si>
  <si>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</si>
  <si>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</si>
  <si>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</si>
  <si>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</si>
  <si>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</si>
  <si>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</si>
  <si>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</si>
  <si>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</si>
  <si>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</si>
  <si>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</si>
  <si>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</si>
  <si>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</si>
  <si>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</si>
  <si>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</si>
  <si>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</si>
  <si>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</si>
  <si>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</si>
  <si>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</si>
  <si>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</si>
  <si>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</si>
  <si>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</si>
  <si>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</si>
  <si>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</si>
  <si>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</si>
  <si>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</si>
  <si>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</si>
  <si>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</si>
  <si>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</si>
  <si>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</si>
  <si>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</si>
  <si>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</si>
  <si>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</si>
  <si>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</si>
  <si>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</si>
  <si>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</si>
  <si>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</si>
  <si>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</si>
  <si>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</si>
  <si>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</si>
  <si>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</si>
  <si>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</si>
  <si>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</si>
  <si>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</si>
  <si>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</si>
  <si>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</si>
  <si>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</si>
  <si>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</si>
  <si>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</si>
  <si>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</si>
  <si>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</si>
  <si>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</si>
  <si>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</si>
  <si>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</si>
  <si>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</si>
  <si>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</si>
  <si>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</si>
  <si>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</si>
  <si>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</si>
  <si>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</si>
  <si>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</si>
  <si>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</si>
  <si>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</si>
  <si>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</si>
  <si>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</si>
  <si>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</si>
  <si>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</si>
  <si>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</si>
  <si>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</si>
  <si>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</si>
  <si>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</si>
  <si>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</si>
  <si>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</si>
  <si>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</si>
  <si>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</si>
  <si>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</si>
  <si>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</si>
  <si>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</si>
  <si>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</si>
  <si>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</si>
  <si>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</si>
  <si>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</si>
  <si>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</si>
  <si>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</si>
  <si>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</si>
  <si>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</si>
  <si>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</si>
  <si>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</si>
  <si>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</si>
  <si>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</si>
  <si>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</si>
  <si>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</si>
  <si>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</si>
  <si>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</si>
  <si>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</si>
  <si>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</si>
  <si>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</si>
  <si>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</si>
  <si>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</si>
  <si>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</si>
  <si>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</si>
  <si>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</si>
  <si>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</si>
  <si>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</si>
  <si>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</si>
  <si>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</si>
  <si>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</si>
  <si>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</si>
  <si>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</si>
  <si>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</si>
  <si>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</si>
  <si>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</si>
  <si>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</si>
  <si>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</si>
  <si>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</si>
  <si>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</si>
  <si>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</si>
  <si>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</si>
  <si>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</si>
  <si>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</si>
  <si>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</si>
  <si>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</si>
  <si>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</si>
  <si>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</si>
  <si>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</si>
  <si>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</si>
  <si>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</si>
  <si>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</si>
  <si>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</si>
  <si>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</si>
  <si>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</si>
  <si>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</si>
  <si>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</si>
  <si>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</si>
  <si>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</si>
  <si>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</si>
  <si>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</si>
  <si>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</si>
  <si>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</si>
  <si>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</si>
  <si>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</si>
  <si>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</si>
  <si>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</si>
  <si>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</si>
  <si>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</si>
  <si>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</si>
  <si>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</si>
  <si>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</si>
  <si>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</si>
  <si>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</si>
  <si>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</si>
  <si>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</si>
  <si>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</si>
  <si>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</si>
  <si>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</si>
  <si>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</si>
  <si>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</si>
  <si>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</si>
  <si>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</si>
  <si>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</si>
  <si>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</si>
  <si>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</si>
  <si>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</si>
  <si>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</si>
  <si>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</si>
  <si>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</si>
  <si>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</si>
  <si>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</si>
  <si>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</si>
  <si>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</si>
  <si>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</si>
  <si>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</si>
  <si>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</si>
  <si>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</si>
  <si>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</si>
  <si>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</si>
  <si>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</si>
  <si>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</si>
  <si>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</si>
  <si>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</si>
  <si>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</si>
  <si>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</si>
  <si>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</si>
  <si>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</si>
  <si>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</si>
  <si>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</si>
  <si>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</si>
  <si>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</si>
  <si>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</si>
  <si>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</si>
  <si>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</si>
  <si>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</si>
  <si>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</si>
  <si>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</si>
  <si>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</si>
  <si>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</si>
  <si>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</si>
  <si>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</si>
  <si>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</si>
  <si>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</si>
  <si>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</si>
  <si>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</si>
  <si>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</si>
  <si>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</si>
  <si>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</si>
  <si>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</si>
  <si>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</si>
  <si>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</si>
  <si>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</si>
  <si>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</si>
  <si>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</si>
  <si>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</si>
  <si>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</si>
  <si>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</si>
  <si>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</si>
  <si>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</si>
  <si>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</si>
  <si>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</si>
  <si>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</si>
  <si>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</si>
  <si>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</si>
  <si>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</si>
  <si>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</si>
  <si>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</si>
  <si>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</si>
  <si>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</si>
  <si>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</si>
  <si>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</si>
  <si>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</si>
  <si>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</si>
  <si>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</si>
  <si>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</si>
  <si>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</si>
  <si>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</si>
  <si>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</si>
  <si>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</si>
  <si>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</si>
  <si>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</si>
  <si>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</si>
  <si>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</si>
  <si>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</si>
  <si>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</si>
  <si>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</si>
  <si>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</si>
  <si>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</si>
  <si>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</si>
  <si>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</si>
  <si>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</si>
  <si>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</si>
  <si>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</si>
  <si>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</si>
  <si>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</si>
  <si>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</si>
  <si>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</si>
  <si>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</si>
  <si>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</si>
  <si>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</si>
  <si>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</si>
  <si>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</si>
  <si>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</si>
  <si>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</si>
  <si>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</si>
  <si>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</si>
  <si>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</si>
  <si>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</si>
  <si>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</si>
  <si>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</si>
  <si>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</si>
  <si>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</si>
  <si>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</si>
  <si>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</si>
  <si>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</si>
  <si>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</si>
  <si>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</si>
  <si>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</si>
  <si>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</si>
  <si>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</si>
  <si>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</si>
  <si>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</si>
  <si>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</si>
  <si>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</si>
  <si>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</si>
  <si>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</si>
  <si>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</si>
  <si>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</si>
  <si>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</si>
  <si>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</si>
  <si>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</si>
  <si>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</si>
  <si>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</si>
  <si>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</si>
  <si>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</si>
  <si>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</si>
  <si>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</si>
  <si>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</si>
  <si>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</si>
  <si>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</si>
  <si>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</si>
  <si>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</si>
  <si>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</si>
  <si>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</si>
  <si>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</si>
  <si>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</si>
  <si>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</si>
  <si>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</si>
  <si>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</si>
  <si>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</si>
  <si>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</si>
  <si>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</si>
  <si>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</si>
  <si>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</si>
  <si>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</si>
  <si>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</si>
  <si>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</si>
  <si>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</si>
  <si>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</si>
  <si>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</si>
  <si>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</si>
  <si>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</si>
  <si>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</si>
  <si>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</si>
  <si>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</si>
  <si>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</si>
  <si>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</si>
  <si>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</si>
  <si>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</si>
  <si>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</si>
  <si>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</si>
  <si>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</si>
  <si>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</si>
  <si>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</si>
  <si>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</si>
  <si>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</si>
  <si>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</si>
  <si>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</si>
  <si>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</si>
  <si>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</si>
  <si>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</si>
  <si>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</si>
  <si>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</si>
  <si>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</si>
  <si>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</si>
  <si>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</si>
  <si>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</si>
  <si>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</si>
  <si>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</si>
  <si>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</si>
  <si>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</si>
  <si>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</si>
  <si>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</si>
  <si>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</si>
  <si>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</si>
  <si>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</si>
  <si>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</si>
  <si>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</si>
  <si>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</si>
  <si>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</si>
  <si>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</si>
  <si>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</si>
  <si>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</si>
  <si>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</si>
  <si>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</si>
  <si>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</si>
  <si>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</si>
  <si>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</si>
  <si>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</si>
  <si>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</si>
  <si>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</si>
  <si>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</si>
  <si>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</si>
  <si>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</si>
  <si>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</si>
  <si>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</si>
  <si>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</si>
  <si>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</si>
  <si>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</si>
  <si>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</si>
  <si>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</si>
  <si>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</si>
  <si>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</si>
  <si>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</si>
  <si>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</si>
  <si>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</si>
  <si>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</si>
  <si>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</si>
  <si>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</si>
  <si>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</si>
  <si>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</si>
  <si>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</si>
  <si>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</si>
  <si>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</si>
  <si>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</si>
  <si>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</si>
  <si>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</si>
  <si>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</si>
  <si>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</si>
  <si>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</si>
  <si>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</si>
  <si>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</si>
  <si>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</si>
  <si>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</si>
  <si>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</si>
  <si>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</si>
  <si>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</si>
  <si>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</si>
  <si>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</si>
  <si>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</si>
  <si>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</si>
  <si>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</si>
  <si>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</si>
  <si>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</si>
  <si>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</si>
  <si>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</si>
  <si>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</si>
  <si>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</si>
  <si>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</si>
  <si>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</si>
  <si>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</si>
  <si>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</si>
  <si>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</si>
  <si>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</si>
  <si>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</si>
  <si>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</si>
  <si>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</si>
  <si>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</si>
  <si>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</si>
  <si>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</si>
  <si>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</si>
  <si>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</si>
  <si>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</si>
  <si>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</si>
  <si>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</si>
  <si>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</si>
  <si>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</si>
  <si>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</si>
  <si>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</si>
  <si>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</si>
  <si>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</si>
  <si>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</si>
  <si>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</si>
  <si>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</si>
  <si>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</si>
  <si>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</si>
  <si>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</si>
  <si>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</si>
  <si>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</si>
  <si>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</si>
  <si>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</si>
  <si>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</si>
  <si>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</si>
  <si>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</si>
  <si>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</si>
  <si>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</si>
  <si>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</si>
  <si>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</si>
  <si>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</si>
  <si>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</si>
  <si>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</si>
  <si>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</si>
  <si>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</si>
  <si>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</si>
  <si>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</si>
  <si>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</si>
  <si>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</si>
  <si>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</si>
  <si>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</si>
  <si>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</si>
  <si>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</si>
  <si>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</si>
  <si>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</si>
  <si>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</si>
  <si>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</si>
  <si>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</si>
  <si>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</si>
  <si>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</si>
  <si>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</si>
  <si>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</si>
  <si>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</si>
  <si>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</si>
  <si>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</si>
  <si>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</si>
  <si>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</si>
  <si>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</si>
  <si>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</si>
  <si>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</si>
  <si>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</si>
  <si>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</si>
  <si>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</si>
  <si>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</si>
  <si>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</si>
  <si>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</si>
  <si>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</si>
  <si>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</si>
  <si>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</si>
  <si>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</si>
  <si>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</si>
  <si>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</si>
  <si>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</si>
  <si>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</si>
  <si>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</si>
  <si>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</si>
  <si>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</si>
  <si>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</si>
  <si>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</si>
  <si>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</si>
  <si>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</si>
  <si>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</si>
  <si>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</si>
  <si>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</si>
  <si>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</si>
  <si>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</si>
  <si>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</si>
  <si>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</si>
  <si>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</si>
  <si>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</si>
  <si>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</si>
  <si>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</si>
  <si>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</si>
  <si>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</si>
  <si>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</si>
  <si>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</si>
  <si>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</si>
  <si>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</si>
  <si>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</si>
  <si>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</si>
  <si>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</si>
  <si>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</si>
  <si>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</si>
  <si>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</si>
  <si>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</si>
  <si>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</si>
  <si>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</si>
  <si>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</si>
  <si>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</si>
  <si>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</si>
  <si>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</si>
  <si>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</si>
  <si>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</si>
  <si>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</si>
  <si>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</si>
  <si>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</si>
  <si>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</si>
  <si>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</si>
  <si>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</si>
  <si>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</si>
  <si>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</si>
  <si>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</si>
  <si>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</si>
  <si>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</si>
  <si>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</si>
  <si>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</si>
  <si>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</si>
  <si>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</si>
  <si>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</si>
  <si>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</si>
  <si>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</si>
  <si>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</si>
  <si>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</si>
  <si>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</si>
  <si>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</si>
  <si>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</si>
  <si>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</si>
  <si>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</si>
  <si>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</si>
  <si>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</si>
  <si>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</si>
  <si>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</si>
  <si>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</si>
  <si>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</si>
  <si>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</si>
  <si>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</si>
  <si>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</si>
  <si>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</si>
  <si>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</si>
  <si>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</si>
  <si>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</si>
  <si>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</si>
  <si>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</si>
  <si>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</si>
  <si>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</si>
  <si>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</si>
  <si>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</si>
  <si>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</si>
  <si>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</si>
  <si>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</si>
  <si>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</si>
  <si>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</si>
  <si>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</si>
  <si>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</si>
  <si>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</si>
  <si>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</si>
  <si>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</si>
  <si>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</si>
  <si>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</si>
  <si>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</si>
  <si>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</si>
  <si>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</si>
  <si>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</si>
  <si>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</si>
  <si>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</si>
  <si>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</si>
  <si>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</si>
  <si>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</si>
  <si>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</si>
  <si>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</si>
  <si>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</si>
  <si>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</si>
  <si>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</si>
  <si>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</si>
  <si>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</si>
  <si>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</si>
  <si>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</si>
  <si>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</si>
  <si>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</si>
  <si>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</si>
  <si>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</si>
  <si>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</si>
  <si>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</si>
  <si>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</si>
  <si>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</si>
  <si>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</si>
  <si>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</si>
  <si>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</si>
  <si>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</si>
  <si>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</si>
  <si>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</si>
  <si>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</si>
  <si>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</si>
  <si>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</si>
  <si>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</si>
  <si>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</si>
  <si>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</si>
  <si>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</si>
  <si>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</si>
  <si>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</si>
  <si>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</si>
  <si>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</si>
  <si>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</si>
  <si>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</si>
  <si>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</si>
  <si>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</si>
  <si>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</si>
  <si>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</si>
  <si>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</si>
  <si>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</si>
  <si>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</si>
  <si>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</si>
  <si>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</si>
  <si>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</si>
  <si>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</si>
  <si>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</si>
  <si>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</si>
  <si>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</si>
  <si>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</si>
  <si>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</si>
  <si>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</si>
  <si>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</si>
  <si>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</si>
  <si>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</si>
  <si>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</si>
  <si>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</si>
  <si>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</si>
  <si>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</si>
  <si>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</si>
  <si>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</si>
  <si>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</si>
  <si>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</si>
  <si>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</si>
  <si>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</si>
  <si>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</si>
  <si>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</si>
  <si>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</si>
  <si>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</si>
  <si>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</si>
  <si>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</si>
  <si>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</si>
  <si>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</si>
  <si>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</si>
  <si>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</si>
  <si>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</si>
  <si>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</si>
  <si>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</si>
  <si>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</si>
  <si>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</si>
  <si>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</si>
  <si>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</si>
  <si>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</si>
  <si>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</si>
  <si>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</si>
  <si>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</si>
  <si>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</si>
  <si>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</si>
  <si>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</si>
  <si>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</si>
  <si>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</si>
  <si>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</si>
  <si>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</si>
  <si>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</si>
  <si>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</si>
  <si>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</si>
  <si>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</si>
  <si>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</si>
  <si>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</si>
  <si>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</si>
  <si>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</si>
  <si>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</si>
  <si>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</si>
  <si>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</si>
  <si>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</si>
  <si>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</si>
  <si>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</si>
  <si>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</si>
  <si>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</si>
  <si>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</si>
  <si>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</si>
  <si>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</si>
  <si>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</si>
  <si>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</si>
  <si>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</si>
  <si>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</si>
  <si>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</si>
  <si>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</si>
  <si>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</si>
  <si>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</si>
  <si>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</si>
  <si>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</si>
  <si>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</si>
  <si>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</si>
  <si>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</si>
  <si>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</si>
  <si>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</si>
  <si>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</si>
  <si>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</si>
  <si>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</si>
  <si>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</si>
  <si>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</si>
  <si>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</si>
  <si>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</si>
  <si>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</si>
  <si>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</si>
  <si>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</si>
  <si>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</si>
  <si>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</si>
  <si>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</si>
  <si>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</si>
  <si>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</si>
  <si>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</si>
  <si>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</si>
  <si>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</si>
  <si>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</si>
  <si>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</si>
  <si>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</si>
  <si>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</si>
  <si>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</si>
  <si>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</si>
  <si>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</si>
  <si>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</si>
  <si>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</si>
  <si>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</si>
  <si>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</si>
  <si>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</si>
  <si>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</si>
  <si>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</si>
  <si>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</si>
  <si>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</si>
  <si>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</si>
  <si>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</si>
  <si>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</si>
  <si>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</si>
  <si>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</si>
  <si>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</si>
  <si>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</si>
  <si>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</si>
  <si>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</si>
  <si>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</si>
  <si>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</si>
  <si>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</si>
  <si>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</si>
  <si>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</si>
  <si>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</si>
  <si>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</si>
  <si>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</si>
  <si>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</si>
  <si>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</si>
  <si>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</si>
  <si>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</si>
  <si>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</si>
  <si>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</si>
  <si>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</si>
  <si>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</si>
  <si>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</si>
  <si>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</si>
  <si>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</si>
  <si>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</si>
  <si>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</si>
  <si>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</si>
  <si>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</si>
  <si>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</si>
  <si>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</si>
  <si>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</si>
  <si>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</si>
  <si>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</si>
  <si>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</si>
  <si>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</si>
  <si>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</si>
  <si>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</si>
  <si>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</si>
  <si>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</si>
  <si>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</si>
  <si>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</si>
  <si>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</si>
  <si>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</si>
  <si>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</si>
  <si>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</si>
  <si>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</si>
  <si>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</si>
  <si>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</si>
  <si>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</si>
  <si>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</si>
  <si>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</si>
  <si>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</si>
  <si>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</si>
  <si>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</si>
  <si>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</si>
  <si>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</si>
  <si>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</si>
  <si>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</si>
  <si>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</si>
  <si>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</si>
  <si>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</si>
  <si>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</si>
  <si>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</si>
  <si>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</si>
  <si>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</si>
  <si>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</si>
  <si>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</si>
  <si>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</si>
  <si>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</si>
  <si>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</si>
  <si>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</si>
  <si>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</si>
  <si>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</si>
  <si>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</si>
  <si>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</si>
  <si>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</si>
  <si>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</si>
  <si>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</si>
  <si>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</si>
  <si>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</si>
  <si>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</si>
  <si>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</si>
  <si>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</si>
  <si>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</si>
  <si>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</si>
  <si>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</si>
  <si>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</si>
  <si>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</si>
  <si>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</si>
  <si>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</si>
  <si>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</si>
  <si>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</si>
  <si>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</si>
  <si>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</si>
  <si>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</si>
  <si>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</si>
  <si>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</si>
  <si>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</si>
  <si>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</si>
  <si>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</si>
  <si>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</si>
  <si>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</si>
  <si>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</si>
  <si>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</si>
  <si>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</si>
  <si>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</si>
  <si>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</si>
  <si>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</si>
  <si>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</si>
  <si>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</si>
  <si>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</si>
  <si>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</si>
  <si>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</si>
  <si>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</si>
  <si>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</si>
  <si>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</si>
  <si>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</si>
  <si>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</si>
  <si>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</si>
  <si>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</si>
  <si>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</si>
  <si>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</si>
  <si>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</si>
  <si>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</si>
  <si>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</si>
  <si>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</si>
  <si>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</si>
  <si>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</si>
  <si>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</si>
  <si>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</si>
  <si>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</si>
  <si>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</si>
  <si>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</si>
  <si>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</si>
  <si>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</si>
  <si>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</si>
  <si>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</si>
  <si>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</si>
  <si>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</si>
  <si>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</si>
  <si>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</si>
  <si>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</si>
  <si>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</si>
  <si>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</si>
  <si>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</si>
  <si>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</si>
  <si>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</si>
  <si>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</si>
  <si>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</si>
  <si>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</si>
  <si>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</si>
  <si>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</si>
  <si>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</si>
  <si>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</si>
  <si>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</si>
  <si>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</si>
  <si>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</si>
  <si>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</si>
  <si>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</si>
  <si>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</si>
  <si>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</si>
  <si>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</si>
  <si>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</si>
  <si>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</si>
  <si>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</si>
  <si>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</si>
  <si>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</si>
  <si>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</si>
  <si>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</si>
  <si>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</si>
  <si>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</si>
  <si>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</si>
  <si>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</si>
  <si>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</si>
  <si>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</si>
  <si>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</si>
  <si>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</si>
  <si>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</si>
  <si>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</si>
  <si>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</si>
  <si>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</si>
  <si>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</si>
  <si>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</si>
  <si>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</si>
  <si>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</si>
  <si>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</si>
  <si>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</si>
  <si>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</si>
  <si>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</si>
  <si>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</si>
  <si>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</si>
  <si>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</si>
  <si>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</si>
  <si>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</si>
  <si>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</si>
  <si>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</si>
  <si>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</si>
  <si>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</si>
  <si>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</si>
  <si>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</si>
  <si>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</si>
  <si>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</si>
  <si>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</si>
  <si>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</si>
  <si>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</si>
  <si>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</si>
  <si>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</si>
  <si>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</si>
  <si>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</si>
  <si>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</si>
  <si>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</si>
  <si>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</si>
  <si>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</si>
  <si>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</si>
  <si>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</si>
  <si>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</si>
  <si>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</si>
  <si>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</si>
  <si>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</si>
  <si>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</si>
  <si>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</si>
  <si>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</si>
  <si>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</si>
  <si>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</si>
  <si>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</si>
  <si>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</si>
  <si>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</si>
  <si>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</si>
  <si>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</si>
  <si>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</si>
  <si>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</si>
  <si>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</si>
  <si>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</si>
  <si>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</si>
  <si>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</si>
  <si>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</si>
  <si>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</si>
  <si>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</si>
  <si>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</si>
  <si>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</si>
  <si>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</si>
  <si>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</si>
  <si>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</si>
  <si>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</si>
  <si>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</si>
  <si>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</si>
  <si>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</si>
  <si>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</si>
  <si>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</si>
  <si>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</si>
  <si>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</si>
  <si>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</si>
  <si>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</si>
  <si>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</si>
  <si>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</si>
  <si>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</si>
  <si>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</si>
  <si>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</si>
  <si>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</si>
  <si>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</si>
  <si>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</si>
  <si>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</si>
  <si>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</si>
  <si>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</si>
  <si>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</si>
  <si>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</si>
  <si>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</si>
  <si>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</si>
  <si>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</si>
  <si>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</si>
  <si>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</si>
  <si>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</si>
  <si>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</si>
  <si>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</si>
  <si>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</si>
  <si>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</si>
  <si>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</si>
  <si>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</si>
  <si>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</si>
  <si>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</si>
  <si>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</si>
  <si>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</si>
  <si>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</si>
  <si>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</si>
  <si>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</si>
  <si>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</si>
  <si>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</si>
  <si>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</si>
  <si>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</si>
  <si>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</si>
  <si>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</si>
  <si>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</si>
  <si>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</si>
  <si>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</si>
  <si>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</si>
  <si>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</si>
  <si>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</si>
  <si>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</si>
  <si>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</si>
  <si>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</si>
  <si>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</si>
  <si>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</si>
  <si>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</si>
  <si>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</si>
  <si>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</si>
  <si>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</si>
  <si>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</si>
  <si>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</si>
  <si>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</si>
  <si>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</si>
  <si>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</si>
  <si>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</si>
  <si>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</si>
  <si>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</si>
  <si>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</si>
  <si>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</si>
  <si>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</si>
  <si>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</si>
  <si>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</si>
  <si>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</si>
  <si>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</si>
  <si>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</si>
  <si>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</si>
  <si>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</si>
  <si>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</si>
  <si>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</si>
  <si>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</si>
  <si>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</si>
  <si>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</si>
  <si>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</si>
  <si>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</si>
  <si>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</si>
  <si>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</si>
  <si>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</si>
  <si>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</si>
  <si>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</si>
  <si>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</si>
  <si>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</si>
  <si>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</si>
  <si>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</si>
  <si>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</si>
  <si>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</si>
  <si>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</si>
  <si>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</si>
  <si>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</si>
  <si>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</si>
  <si>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</si>
  <si>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</si>
  <si>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</si>
  <si>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</si>
  <si>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</si>
  <si>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</si>
  <si>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</si>
  <si>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</si>
  <si>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</si>
  <si>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</si>
  <si>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</si>
  <si>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</si>
  <si>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</si>
  <si>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</si>
  <si>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</si>
  <si>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</si>
  <si>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</si>
  <si>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</si>
  <si>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</si>
  <si>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</si>
  <si>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</si>
  <si>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</si>
  <si>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</si>
  <si>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</si>
  <si>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</si>
  <si>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</si>
  <si>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</si>
  <si>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</si>
  <si>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</si>
  <si>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</si>
  <si>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</si>
  <si>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</si>
  <si>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</si>
  <si>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</si>
  <si>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</si>
  <si>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</si>
  <si>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</si>
  <si>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</si>
  <si>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</si>
  <si>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</si>
  <si>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</si>
  <si>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</si>
  <si>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</si>
  <si>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</si>
  <si>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</si>
  <si>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</si>
  <si>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</si>
  <si>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</si>
  <si>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</si>
  <si>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</si>
  <si>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</si>
  <si>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</si>
  <si>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</si>
  <si>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</si>
  <si>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</si>
  <si>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</si>
  <si>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</si>
  <si>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</si>
  <si>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</si>
  <si>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</si>
  <si>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</si>
  <si>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</si>
  <si>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</si>
  <si>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</si>
  <si>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</si>
  <si>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</si>
  <si>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</si>
  <si>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</si>
  <si>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</si>
  <si>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</si>
  <si>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</si>
  <si>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</si>
  <si>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</si>
  <si>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</si>
  <si>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</si>
  <si>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</si>
  <si>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</si>
  <si>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</si>
  <si>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</si>
  <si>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</si>
  <si>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</si>
  <si>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</si>
  <si>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</si>
  <si>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</si>
  <si>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</si>
  <si>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</si>
  <si>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</si>
  <si>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</si>
  <si>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</si>
  <si>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</si>
  <si>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</si>
  <si>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</si>
  <si>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</si>
  <si>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</si>
  <si>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</si>
  <si>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</si>
  <si>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</si>
  <si>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</si>
  <si>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</si>
  <si>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</si>
  <si>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</si>
  <si>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</si>
  <si>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</si>
  <si>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</si>
  <si>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</si>
  <si>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</si>
  <si>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</si>
  <si>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</si>
  <si>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</si>
  <si>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</si>
  <si>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</si>
  <si>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</si>
  <si>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</si>
  <si>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</si>
  <si>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</si>
  <si>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</si>
  <si>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</si>
  <si>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</si>
  <si>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</si>
  <si>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</si>
  <si>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</si>
  <si>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</si>
  <si>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</si>
  <si>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</si>
  <si>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</si>
  <si>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</si>
  <si>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</si>
  <si>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</si>
  <si>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</si>
  <si>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</si>
  <si>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</si>
  <si>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</si>
  <si>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</si>
  <si>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</si>
  <si>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</si>
  <si>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</si>
  <si>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</si>
  <si>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</si>
  <si>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</si>
  <si>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</si>
  <si>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</si>
  <si>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</si>
  <si>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</si>
  <si>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</si>
  <si>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</si>
  <si>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</si>
  <si>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</si>
  <si>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</si>
  <si>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</si>
  <si>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</si>
  <si>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</si>
  <si>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</si>
  <si>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</si>
  <si>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</si>
  <si>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</si>
  <si>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</si>
  <si>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</si>
  <si>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</si>
  <si>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</si>
  <si>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</si>
  <si>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</si>
  <si>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</si>
  <si>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</si>
  <si>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</si>
  <si>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</si>
  <si>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</si>
  <si>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</si>
  <si>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</si>
  <si>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</si>
  <si>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</si>
  <si>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</si>
  <si>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</si>
  <si>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</si>
  <si>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</si>
  <si>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</si>
  <si>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</si>
  <si>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</si>
  <si>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</si>
  <si>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</si>
  <si>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</si>
  <si>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</si>
  <si>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</si>
  <si>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</si>
  <si>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</si>
  <si>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</si>
  <si>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</si>
  <si>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</si>
  <si>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</si>
  <si>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</si>
  <si>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</si>
  <si>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</si>
  <si>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</si>
  <si>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</si>
  <si>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</si>
  <si>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</si>
  <si>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</si>
  <si>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</si>
  <si>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</si>
  <si>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</si>
  <si>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</si>
  <si>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</si>
  <si>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</si>
  <si>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</si>
  <si>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</si>
  <si>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</si>
  <si>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</si>
  <si>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</si>
  <si>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</si>
  <si>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</si>
  <si>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</si>
  <si>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</si>
  <si>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</si>
  <si>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</si>
  <si>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</si>
  <si>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</si>
  <si>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</si>
  <si>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</si>
  <si>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</si>
  <si>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</si>
  <si>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</si>
  <si>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</si>
  <si>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</si>
  <si>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</si>
  <si>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</si>
  <si>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</si>
  <si>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</si>
  <si>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</si>
  <si>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</si>
  <si>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</si>
  <si>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</si>
  <si>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</si>
  <si>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</si>
  <si>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</si>
  <si>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</si>
  <si>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</si>
  <si>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</si>
  <si>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</si>
  <si>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</si>
  <si>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</si>
  <si>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</si>
  <si>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</si>
  <si>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</si>
  <si>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</si>
  <si>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</si>
  <si>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</si>
  <si>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</si>
  <si>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</si>
  <si>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</si>
  <si>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</si>
  <si>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</si>
  <si>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</si>
  <si>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</si>
  <si>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</si>
  <si>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</si>
  <si>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</si>
  <si>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</si>
  <si>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</si>
  <si>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</si>
  <si>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</si>
  <si>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</si>
  <si>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</si>
  <si>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</si>
  <si>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</si>
  <si>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</si>
  <si>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</si>
  <si>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</si>
  <si>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</si>
  <si>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</si>
  <si>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</si>
  <si>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</si>
  <si>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</si>
  <si>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</si>
  <si>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</si>
  <si>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</si>
  <si>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</si>
  <si>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</si>
  <si>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</si>
  <si>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</si>
  <si>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</si>
  <si>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</si>
  <si>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</si>
  <si>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</si>
  <si>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</si>
  <si>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</si>
  <si>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</si>
  <si>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</si>
  <si>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</si>
  <si>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</si>
  <si>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</si>
  <si>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</si>
  <si>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</si>
  <si>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</si>
  <si>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</si>
  <si>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</si>
  <si>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</si>
  <si>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</si>
  <si>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</si>
  <si>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</si>
  <si>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</si>
  <si>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</si>
  <si>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</si>
  <si>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</si>
  <si>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</si>
  <si>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</si>
  <si>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</si>
  <si>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</si>
  <si>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</si>
  <si>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</si>
  <si>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</si>
  <si>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</si>
  <si>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</si>
  <si>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</si>
  <si>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</si>
  <si>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</si>
  <si>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</si>
  <si>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</si>
  <si>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</si>
  <si>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</si>
  <si>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</si>
  <si>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</si>
  <si>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</si>
  <si>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</si>
  <si>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</si>
  <si>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</si>
  <si>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</si>
  <si>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</si>
  <si>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</si>
  <si>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</si>
  <si>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</si>
  <si>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</si>
  <si>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</si>
  <si>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</si>
  <si>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</si>
  <si>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</si>
  <si>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</si>
  <si>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</si>
  <si>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</si>
  <si>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</si>
  <si>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</si>
  <si>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</si>
  <si>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</si>
  <si>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</si>
  <si>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</si>
  <si>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</si>
  <si>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</si>
  <si>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</si>
  <si>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</si>
  <si>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</si>
  <si>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</si>
  <si>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</si>
  <si>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</si>
  <si>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</si>
  <si>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</si>
  <si>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</si>
  <si>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</si>
  <si>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</si>
  <si>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</si>
  <si>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</si>
  <si>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</si>
  <si>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</si>
  <si>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</si>
  <si>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</si>
  <si>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</si>
  <si>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</si>
  <si>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</si>
  <si>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</si>
  <si>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</si>
  <si>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</si>
  <si>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</si>
  <si>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</si>
  <si>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</si>
  <si>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</si>
  <si>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</si>
  <si>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</si>
  <si>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</si>
  <si>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</si>
  <si>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</si>
  <si>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</si>
  <si>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</si>
  <si>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</si>
  <si>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</si>
  <si>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</si>
  <si>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</si>
  <si>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</si>
  <si>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</si>
  <si>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</si>
  <si>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</si>
  <si>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</si>
  <si>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</si>
  <si>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</si>
  <si>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</si>
  <si>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</si>
  <si>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</si>
  <si>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</si>
  <si>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</si>
  <si>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</si>
  <si>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</si>
  <si>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</si>
  <si>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</si>
  <si>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</si>
  <si>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</si>
  <si>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</si>
  <si>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</si>
  <si>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</si>
  <si>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</si>
  <si>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</si>
  <si>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</si>
  <si>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</si>
  <si>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</si>
  <si>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</si>
  <si>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</si>
  <si>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</si>
  <si>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</si>
  <si>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</si>
  <si>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</si>
  <si>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</si>
  <si>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</si>
  <si>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</si>
  <si>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</si>
  <si>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</si>
  <si>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</si>
  <si>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</si>
  <si>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</si>
  <si>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</si>
  <si>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</si>
  <si>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</si>
  <si>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</si>
  <si>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</si>
  <si>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</si>
  <si>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</si>
  <si>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</si>
  <si>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</si>
  <si>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</si>
  <si>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</si>
  <si>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</si>
  <si>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</si>
  <si>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</si>
  <si>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</si>
  <si>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</si>
  <si>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</si>
  <si>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</si>
  <si>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</si>
  <si>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</si>
  <si>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</si>
  <si>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</si>
  <si>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</si>
  <si>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</si>
  <si>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</si>
  <si>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</si>
  <si>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</si>
  <si>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</si>
  <si>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</si>
  <si>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</si>
  <si>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</si>
  <si>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</si>
  <si>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</si>
  <si>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</si>
  <si>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</si>
  <si>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</si>
  <si>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</si>
  <si>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</si>
  <si>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</si>
  <si>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</si>
  <si>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</si>
  <si>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</si>
  <si>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</si>
  <si>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</si>
  <si>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</si>
  <si>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</si>
  <si>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</si>
  <si>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</si>
  <si>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</si>
  <si>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</si>
  <si>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</si>
  <si>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</si>
  <si>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</si>
  <si>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</si>
  <si>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</si>
  <si>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</si>
  <si>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</si>
  <si>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</si>
  <si>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</si>
  <si>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</si>
  <si>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</si>
  <si>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</si>
  <si>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</si>
  <si>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</si>
  <si>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</si>
  <si>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</si>
  <si>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</si>
  <si>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</si>
  <si>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</si>
  <si>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</si>
  <si>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</si>
  <si>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</si>
  <si>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</si>
  <si>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</si>
  <si>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</si>
  <si>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</si>
  <si>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</si>
  <si>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</si>
  <si>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</si>
  <si>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</si>
  <si>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</si>
  <si>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</si>
  <si>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</si>
  <si>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</si>
  <si>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</si>
  <si>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</si>
  <si>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</si>
  <si>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</si>
  <si>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</si>
  <si>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</si>
  <si>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</si>
  <si>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</si>
  <si>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</si>
  <si>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</si>
  <si>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</si>
  <si>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</si>
  <si>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</si>
  <si>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</si>
  <si>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</si>
  <si>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</si>
  <si>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</si>
  <si>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</si>
  <si>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</si>
  <si>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</si>
  <si>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</si>
  <si>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</si>
  <si>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</si>
  <si>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</si>
  <si>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</si>
  <si>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</si>
  <si>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</si>
  <si>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</si>
  <si>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</si>
  <si>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</si>
  <si>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</si>
  <si>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</si>
  <si>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</si>
  <si>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</si>
  <si>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</si>
  <si>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</si>
  <si>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</si>
  <si>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</si>
  <si>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</si>
  <si>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</si>
  <si>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</si>
  <si>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</si>
  <si>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</si>
  <si>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</si>
  <si>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</si>
  <si>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</si>
  <si>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</si>
  <si>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</si>
  <si>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</si>
  <si>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</si>
  <si>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</si>
  <si>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</si>
  <si>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</si>
  <si>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</si>
  <si>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</si>
  <si>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</si>
  <si>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</si>
  <si>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</si>
  <si>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</si>
  <si>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</si>
  <si>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</si>
  <si>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</si>
  <si>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</si>
  <si>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</si>
  <si>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</si>
  <si>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</si>
  <si>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</si>
  <si>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</si>
  <si>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</si>
  <si>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</si>
  <si>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</si>
  <si>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</si>
  <si>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</si>
  <si>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</si>
  <si>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</si>
  <si>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</si>
  <si>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</si>
  <si>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</si>
  <si>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</si>
  <si>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</si>
  <si>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</si>
  <si>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</si>
  <si>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</si>
  <si>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</si>
  <si>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</si>
  <si>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</si>
  <si>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</si>
  <si>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</si>
  <si>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</si>
  <si>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</si>
  <si>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</si>
  <si>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</si>
  <si>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</si>
  <si>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</si>
  <si>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</si>
  <si>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</si>
  <si>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</si>
  <si>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</si>
  <si>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</si>
  <si>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</si>
  <si>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</si>
  <si>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</si>
  <si>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</si>
  <si>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</si>
  <si>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</si>
  <si>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</si>
  <si>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</si>
  <si>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</si>
  <si>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</si>
  <si>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</si>
  <si>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</si>
  <si>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</si>
  <si>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</si>
  <si>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</si>
  <si>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</si>
  <si>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</si>
  <si>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</si>
  <si>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</si>
  <si>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</si>
  <si>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</si>
  <si>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</si>
  <si>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</si>
  <si>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</si>
  <si>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</si>
  <si>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</si>
  <si>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</si>
  <si>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</si>
  <si>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</si>
  <si>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</si>
  <si>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</si>
  <si>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</si>
  <si>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</si>
  <si>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</si>
  <si>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</si>
  <si>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</si>
  <si>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</si>
  <si>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</si>
  <si>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</si>
  <si>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</si>
  <si>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</si>
  <si>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</si>
  <si>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</si>
  <si>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</si>
  <si>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</si>
  <si>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</si>
  <si>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</si>
  <si>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</si>
  <si>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</si>
  <si>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</si>
  <si>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</si>
  <si>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</si>
  <si>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</si>
  <si>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</si>
  <si>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</si>
  <si>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</si>
  <si>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</si>
  <si>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</si>
  <si>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</si>
  <si>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</si>
  <si>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</si>
  <si>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</si>
  <si>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</si>
  <si>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</si>
  <si>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</si>
  <si>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</si>
  <si>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</si>
  <si>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</si>
  <si>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</si>
  <si>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</si>
  <si>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</si>
  <si>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</si>
  <si>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</si>
  <si>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</si>
  <si>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</si>
  <si>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</si>
  <si>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</si>
  <si>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</si>
  <si>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</si>
  <si>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</si>
  <si>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</si>
  <si>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</si>
  <si>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</si>
  <si>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</si>
  <si>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</si>
  <si>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</si>
  <si>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</si>
  <si>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</si>
  <si>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</si>
  <si>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</si>
  <si>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</si>
  <si>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</si>
  <si>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</si>
  <si>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</si>
  <si>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</si>
  <si>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</si>
  <si>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</si>
  <si>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</si>
  <si>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</si>
  <si>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</si>
  <si>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</si>
  <si>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</si>
  <si>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</si>
  <si>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</si>
  <si>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</si>
  <si>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</si>
  <si>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</si>
  <si>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</si>
  <si>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</si>
  <si>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</si>
  <si>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</si>
  <si>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</si>
  <si>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</si>
  <si>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</si>
  <si>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</si>
  <si>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</si>
  <si>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</si>
  <si>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</si>
  <si>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</si>
  <si>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</si>
  <si>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</si>
  <si>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</si>
  <si>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</si>
  <si>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</si>
  <si>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</si>
  <si>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</si>
  <si>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</si>
  <si>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</si>
  <si>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</si>
  <si>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</si>
  <si>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</si>
  <si>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</si>
  <si>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</si>
  <si>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</si>
  <si>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</si>
  <si>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</si>
  <si>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</si>
  <si>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</si>
  <si>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</si>
  <si>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</si>
  <si>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</si>
  <si>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</si>
  <si>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</si>
  <si>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</si>
  <si>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</si>
  <si>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</si>
  <si>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</si>
  <si>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</si>
  <si>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</si>
  <si>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</si>
  <si>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</si>
  <si>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</si>
  <si>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</si>
  <si>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</si>
  <si>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</si>
  <si>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</si>
  <si>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</si>
  <si>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</si>
  <si>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</si>
  <si>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</si>
  <si>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</si>
  <si>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</si>
  <si>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</si>
  <si>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</si>
  <si>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</si>
  <si>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</si>
  <si>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</si>
  <si>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</si>
  <si>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</si>
  <si>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</si>
  <si>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</si>
  <si>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</si>
  <si>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</si>
  <si>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</si>
  <si>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</si>
  <si>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</si>
  <si>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</si>
  <si>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</si>
  <si>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</si>
  <si>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</si>
  <si>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</si>
  <si>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</si>
  <si>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</si>
  <si>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</si>
  <si>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</si>
  <si>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</si>
  <si>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</si>
  <si>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</si>
  <si>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</si>
  <si>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</si>
  <si>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</si>
  <si>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</si>
  <si>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</si>
  <si>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</si>
  <si>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</si>
  <si>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</si>
  <si>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</si>
  <si>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</si>
  <si>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</si>
  <si>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</si>
  <si>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</si>
  <si>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</si>
  <si>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</si>
  <si>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</si>
  <si>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</si>
  <si>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</si>
  <si>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</si>
  <si>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</si>
  <si>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</si>
  <si>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</si>
  <si>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</si>
  <si>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</si>
  <si>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</si>
  <si>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</si>
  <si>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</si>
  <si>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</si>
  <si>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</si>
  <si>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</si>
  <si>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</si>
  <si>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</si>
  <si>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</si>
  <si>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</si>
  <si>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</si>
  <si>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</si>
  <si>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</si>
  <si>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</si>
  <si>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</si>
  <si>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</si>
  <si>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</si>
  <si>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</si>
  <si>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</si>
  <si>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</si>
  <si>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</si>
  <si>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</si>
  <si>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</si>
  <si>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</si>
  <si>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</si>
  <si>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</si>
  <si>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</si>
  <si>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</si>
  <si>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</si>
  <si>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</si>
  <si>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</si>
  <si>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</si>
  <si>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</si>
  <si>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</si>
  <si>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</si>
  <si>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</si>
  <si>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</si>
  <si>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</si>
  <si>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</si>
  <si>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</si>
  <si>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</si>
  <si>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</si>
  <si>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</si>
  <si>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</si>
  <si>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</si>
  <si>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</si>
  <si>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</si>
  <si>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</si>
  <si>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</si>
  <si>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</si>
  <si>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</si>
  <si>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</si>
  <si>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</si>
  <si>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</si>
  <si>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</si>
  <si>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</si>
  <si>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</si>
  <si>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</si>
  <si>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</si>
  <si>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</si>
  <si>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</si>
  <si>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</si>
  <si>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</si>
  <si>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</si>
  <si>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</si>
  <si>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</si>
  <si>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</si>
  <si>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</si>
  <si>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</si>
  <si>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</si>
  <si>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</si>
  <si>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</si>
  <si>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</si>
  <si>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</si>
  <si>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</si>
  <si>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</si>
  <si>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</si>
  <si>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</si>
  <si>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</si>
  <si>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</si>
  <si>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</si>
  <si>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</si>
  <si>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</si>
  <si>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</si>
  <si>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</si>
  <si>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</si>
  <si>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</si>
  <si>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</si>
  <si>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</si>
  <si>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</si>
  <si>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</si>
  <si>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</si>
  <si>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</si>
  <si>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</si>
  <si>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</si>
  <si>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</si>
  <si>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</si>
  <si>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</si>
  <si>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</si>
  <si>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</si>
  <si>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</si>
  <si>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</si>
  <si>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</si>
  <si>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</si>
  <si>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</si>
  <si>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</si>
  <si>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</si>
  <si>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</si>
  <si>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</si>
  <si>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</si>
  <si>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</si>
  <si>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</si>
  <si>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</si>
  <si>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</si>
  <si>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</si>
  <si>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</si>
  <si>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</si>
  <si>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</si>
  <si>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</si>
  <si>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</si>
  <si>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</si>
  <si>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</si>
  <si>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</si>
  <si>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</si>
  <si>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</si>
  <si>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</si>
  <si>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</si>
  <si>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</si>
  <si>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</si>
  <si>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</si>
  <si>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</si>
  <si>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</si>
  <si>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</si>
  <si>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</si>
  <si>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</si>
  <si>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</si>
  <si>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</si>
  <si>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</si>
  <si>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</si>
  <si>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</si>
  <si>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</si>
  <si>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</si>
  <si>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</si>
  <si>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</si>
  <si>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</si>
  <si>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</si>
  <si>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</si>
  <si>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</si>
  <si>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</si>
  <si>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</si>
  <si>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</si>
  <si>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</si>
  <si>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</si>
  <si>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</si>
  <si>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</si>
  <si>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</si>
  <si>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</si>
  <si>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</si>
  <si>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</si>
  <si>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</si>
  <si>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</si>
  <si>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</si>
  <si>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</si>
  <si>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</si>
  <si>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</si>
  <si>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</si>
  <si>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</si>
  <si>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</si>
  <si>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</si>
  <si>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</si>
  <si>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</si>
  <si>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</si>
  <si>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</si>
  <si>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</si>
  <si>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</si>
  <si>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</si>
  <si>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</si>
  <si>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</si>
  <si>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</si>
  <si>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</si>
  <si>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</si>
  <si>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</si>
  <si>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</si>
  <si>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</si>
  <si>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</si>
  <si>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</si>
  <si>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</si>
  <si>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</si>
  <si>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</si>
  <si>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</si>
  <si>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</si>
  <si>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</si>
  <si>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</si>
  <si>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</si>
  <si>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</si>
  <si>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</si>
  <si>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</si>
  <si>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</si>
  <si>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</si>
  <si>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</si>
  <si>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</si>
  <si>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</si>
  <si>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</si>
  <si>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</si>
  <si>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</si>
  <si>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</si>
  <si>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</si>
  <si>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</si>
  <si>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</si>
  <si>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</si>
  <si>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</si>
  <si>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</si>
  <si>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</si>
  <si>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</si>
  <si>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</si>
  <si>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</si>
  <si>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</si>
  <si>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</si>
  <si>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</si>
  <si>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</si>
  <si>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</si>
  <si>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</si>
  <si>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</si>
  <si>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</si>
  <si>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</si>
  <si>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</si>
  <si>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</si>
  <si>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</si>
  <si>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</si>
  <si>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</si>
  <si>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</si>
  <si>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</si>
  <si>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</si>
  <si>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</si>
  <si>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</si>
  <si>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</si>
  <si>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</si>
  <si>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</si>
  <si>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</si>
  <si>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</si>
  <si>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</si>
  <si>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</si>
  <si>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</si>
  <si>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</si>
  <si>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</si>
  <si>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</si>
  <si>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</si>
  <si>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</si>
  <si>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</si>
  <si>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</si>
  <si>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</si>
  <si>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</si>
  <si>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</si>
  <si>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</si>
  <si>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</si>
  <si>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</si>
  <si>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</si>
  <si>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</si>
  <si>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</si>
  <si>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</si>
  <si>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</si>
  <si>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</si>
  <si>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</si>
  <si>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</si>
  <si>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</si>
  <si>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</si>
  <si>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</si>
  <si>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</si>
  <si>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</si>
  <si>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</si>
  <si>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</si>
  <si>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</si>
  <si>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</si>
  <si>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</si>
  <si>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</si>
  <si>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</si>
  <si>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</si>
  <si>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</si>
  <si>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</si>
  <si>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</si>
  <si>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</si>
  <si>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</si>
  <si>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</si>
  <si>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</si>
  <si>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</si>
  <si>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</si>
  <si>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</si>
  <si>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</si>
  <si>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</si>
  <si>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</si>
  <si>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</si>
  <si>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</si>
  <si>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</si>
  <si>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</si>
  <si>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</si>
  <si>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</si>
  <si>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</si>
  <si>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</si>
  <si>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</si>
  <si>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</si>
  <si>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</si>
  <si>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</si>
  <si>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</si>
  <si>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</si>
  <si>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</si>
  <si>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</si>
  <si>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</si>
  <si>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</si>
  <si>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</si>
  <si>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</si>
  <si>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</si>
  <si>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</si>
  <si>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</si>
  <si>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</si>
  <si>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</si>
  <si>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</si>
  <si>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</si>
  <si>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</si>
  <si>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</si>
  <si>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</si>
  <si>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</si>
  <si>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</si>
  <si>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</si>
  <si>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</si>
  <si>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</si>
  <si>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</si>
  <si>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</si>
  <si>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</si>
  <si>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</si>
  <si>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</si>
  <si>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</si>
  <si>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</si>
  <si>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</si>
  <si>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</si>
  <si>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</si>
  <si>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</si>
  <si>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</si>
  <si>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</si>
  <si>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</si>
  <si>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</si>
  <si>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</si>
  <si>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</si>
  <si>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</si>
  <si>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</si>
  <si>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</si>
  <si>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</si>
  <si>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</si>
  <si>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</si>
  <si>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</si>
  <si>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</si>
  <si>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</si>
  <si>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</si>
  <si>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</si>
  <si>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</si>
  <si>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</si>
  <si>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</si>
  <si>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</si>
  <si>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</si>
  <si>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</si>
  <si>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</si>
  <si>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</si>
  <si>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</si>
  <si>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</si>
  <si>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</si>
  <si>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</si>
  <si>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</si>
  <si>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</si>
  <si>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</si>
  <si>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</si>
  <si>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</si>
  <si>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</si>
  <si>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</si>
  <si>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</si>
  <si>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</si>
  <si>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</si>
  <si>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</si>
  <si>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</si>
  <si>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</si>
  <si>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</si>
  <si>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</si>
  <si>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</si>
  <si>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</si>
  <si>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</si>
  <si>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</si>
  <si>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</si>
  <si>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</si>
  <si>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</si>
  <si>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</si>
  <si>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</si>
  <si>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</si>
  <si>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</si>
  <si>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</si>
  <si>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</si>
  <si>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</si>
  <si>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</si>
  <si>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</si>
  <si>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</si>
  <si>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</si>
  <si>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</si>
  <si>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</si>
  <si>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</si>
  <si>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</si>
  <si>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</si>
  <si>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</si>
  <si>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</si>
  <si>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</si>
  <si>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</si>
  <si>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</si>
  <si>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</si>
  <si>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</si>
  <si>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</si>
  <si>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</si>
  <si>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</si>
  <si>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</si>
  <si>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</si>
  <si>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</si>
  <si>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</si>
  <si>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</si>
  <si>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</si>
  <si>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</si>
  <si>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</si>
  <si>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</si>
  <si>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</si>
  <si>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</si>
  <si>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</si>
  <si>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</si>
  <si>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</si>
  <si>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</si>
  <si>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</si>
  <si>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</si>
  <si>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</si>
  <si>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</si>
  <si>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</si>
  <si>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</si>
  <si>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</si>
  <si>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</si>
  <si>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</si>
  <si>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</si>
  <si>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</si>
  <si>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</si>
  <si>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</si>
  <si>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</si>
  <si>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</si>
  <si>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</si>
  <si>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</si>
  <si>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</si>
  <si>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</si>
  <si>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</si>
  <si>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</si>
  <si>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</si>
  <si>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</si>
  <si>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</si>
  <si>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</si>
  <si>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</si>
  <si>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</si>
  <si>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</si>
  <si>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</si>
  <si>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</si>
  <si>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</si>
  <si>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</si>
  <si>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</si>
  <si>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</si>
  <si>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</si>
  <si>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</si>
  <si>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</si>
  <si>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</si>
  <si>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</si>
  <si>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</si>
  <si>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</si>
  <si>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</si>
  <si>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</si>
  <si>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</si>
  <si>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</si>
  <si>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</si>
  <si>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</si>
  <si>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</si>
  <si>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</si>
  <si>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</si>
  <si>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</si>
  <si>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</si>
  <si>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</si>
  <si>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</si>
  <si>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</si>
  <si>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</si>
  <si>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</si>
  <si>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</si>
  <si>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</si>
  <si>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</si>
  <si>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</si>
  <si>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</si>
  <si>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</si>
  <si>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</si>
  <si>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</si>
  <si>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</si>
  <si>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</si>
  <si>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</si>
  <si>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</si>
  <si>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</si>
  <si>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</si>
  <si>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</si>
  <si>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</si>
  <si>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</si>
  <si>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</si>
  <si>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</si>
  <si>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</si>
  <si>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</si>
  <si>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</si>
  <si>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</si>
  <si>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</si>
  <si>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</si>
  <si>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</si>
  <si>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</si>
  <si>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</si>
  <si>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</si>
  <si>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</si>
  <si>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</si>
  <si>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</si>
  <si>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</si>
  <si>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</si>
  <si>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</si>
  <si>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</si>
  <si>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</si>
  <si>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</si>
  <si>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</si>
  <si>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</si>
  <si>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</si>
  <si>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</si>
  <si>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</si>
  <si>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</si>
  <si>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</si>
  <si>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</si>
  <si>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</si>
  <si>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</si>
  <si>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</si>
  <si>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</si>
  <si>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</si>
  <si>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</si>
  <si>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</si>
  <si>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</si>
  <si>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</si>
  <si>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</si>
  <si>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</si>
  <si>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</si>
  <si>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</si>
  <si>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</si>
  <si>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</si>
  <si>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</si>
  <si>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</si>
  <si>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</si>
  <si>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</si>
  <si>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</si>
  <si>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</si>
  <si>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</si>
  <si>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</si>
  <si>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</si>
  <si>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</si>
  <si>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</si>
  <si>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</si>
  <si>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</si>
  <si>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</si>
  <si>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</si>
  <si>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</si>
  <si>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</si>
  <si>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</si>
  <si>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</si>
  <si>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</si>
  <si>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</si>
  <si>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</si>
  <si>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</si>
  <si>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</si>
  <si>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</si>
  <si>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</si>
  <si>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</si>
  <si>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</si>
  <si>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</si>
  <si>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</si>
  <si>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</si>
  <si>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</si>
  <si>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</si>
  <si>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</si>
  <si>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</si>
  <si>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</si>
  <si>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</si>
  <si>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</si>
  <si>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</si>
  <si>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</si>
  <si>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</si>
  <si>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</si>
  <si>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</si>
  <si>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</si>
  <si>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</si>
  <si>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</si>
  <si>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</si>
  <si>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</si>
  <si>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</si>
  <si>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</si>
  <si>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</si>
  <si>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</si>
  <si>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</si>
  <si>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</si>
  <si>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</si>
  <si>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</si>
  <si>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</si>
  <si>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</si>
  <si>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</si>
  <si>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</si>
  <si>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</si>
  <si>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</si>
  <si>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</si>
  <si>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</si>
  <si>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</si>
  <si>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</si>
  <si>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</si>
  <si>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</si>
  <si>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</si>
  <si>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</si>
  <si>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</si>
  <si>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</si>
  <si>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</si>
  <si>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</si>
  <si>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</si>
  <si>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</si>
  <si>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</si>
  <si>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</si>
  <si>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</si>
  <si>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</si>
  <si>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</si>
  <si>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</si>
  <si>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</si>
  <si>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</si>
  <si>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</si>
  <si>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</si>
  <si>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</si>
  <si>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</si>
  <si>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</si>
  <si>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</si>
  <si>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</si>
  <si>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</si>
  <si>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</si>
  <si>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</si>
  <si>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</si>
  <si>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</si>
  <si>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</si>
  <si>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</si>
  <si>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</si>
  <si>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</si>
  <si>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</si>
  <si>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</si>
  <si>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</si>
  <si>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</si>
  <si>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</si>
  <si>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</si>
  <si>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</si>
  <si>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</si>
  <si>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</si>
  <si>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</si>
  <si>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</si>
  <si>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</si>
  <si>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</si>
  <si>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</si>
  <si>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</si>
  <si>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</si>
  <si>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</si>
  <si>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</si>
  <si>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</si>
  <si>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</si>
  <si>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</si>
  <si>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</si>
  <si>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</si>
  <si>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</si>
  <si>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</si>
  <si>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</si>
  <si>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</si>
  <si>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</si>
  <si>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</si>
  <si>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</si>
  <si>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</si>
  <si>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</si>
  <si>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</si>
  <si>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</si>
  <si>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</si>
  <si>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</si>
  <si>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</si>
  <si>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</si>
  <si>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</si>
  <si>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</si>
  <si>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</si>
  <si>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</si>
  <si>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</si>
  <si>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</si>
  <si>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</si>
  <si>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</si>
  <si>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</si>
  <si>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</si>
  <si>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</si>
  <si>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</si>
  <si>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</si>
  <si>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</si>
  <si>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</si>
  <si>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</si>
  <si>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</si>
  <si>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</si>
  <si>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</si>
  <si>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</si>
  <si>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</si>
  <si>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</si>
  <si>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</si>
  <si>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</si>
  <si>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</si>
  <si>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</si>
  <si>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</si>
  <si>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</si>
  <si>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</si>
  <si>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</si>
  <si>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</si>
  <si>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</si>
  <si>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</si>
  <si>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</si>
  <si>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</si>
  <si>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</si>
  <si>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</si>
  <si>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</si>
  <si>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</si>
  <si>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</si>
  <si>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</si>
  <si>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</si>
  <si>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</si>
  <si>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</si>
  <si>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</si>
  <si>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</si>
  <si>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</si>
  <si>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</si>
  <si>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</si>
  <si>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</si>
  <si>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</si>
  <si>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</si>
  <si>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</si>
  <si>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</si>
  <si>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</si>
  <si>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</si>
  <si>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</si>
  <si>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</si>
  <si>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</si>
  <si>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</si>
  <si>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</si>
  <si>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</si>
  <si>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</si>
  <si>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</si>
  <si>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</si>
  <si>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</si>
  <si>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</si>
  <si>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</si>
  <si>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</si>
  <si>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</si>
  <si>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</si>
  <si>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</si>
  <si>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</si>
  <si>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</si>
  <si>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</si>
  <si>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</si>
  <si>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</si>
  <si>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</si>
  <si>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</si>
  <si>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</si>
  <si>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</si>
  <si>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</si>
  <si>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</si>
  <si>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</si>
  <si>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</si>
  <si>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</si>
  <si>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</si>
  <si>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</si>
  <si>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</si>
  <si>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</si>
  <si>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</si>
  <si>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</si>
  <si>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</si>
  <si>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</si>
  <si>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</si>
  <si>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</si>
  <si>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</si>
  <si>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</si>
  <si>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</si>
  <si>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</si>
  <si>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</si>
  <si>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</si>
  <si>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</si>
  <si>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</si>
  <si>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</si>
  <si>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</si>
  <si>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</si>
  <si>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</si>
  <si>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</si>
  <si>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</si>
  <si>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</si>
  <si>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</si>
  <si>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</si>
  <si>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</si>
  <si>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</si>
  <si>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</si>
  <si>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</si>
  <si>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</si>
  <si>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</si>
  <si>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</si>
  <si>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</si>
  <si>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</si>
  <si>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</si>
  <si>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</si>
  <si>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</si>
  <si>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</si>
  <si>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</si>
  <si>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</si>
  <si>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</si>
  <si>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</si>
  <si>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</si>
  <si>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</si>
  <si>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</si>
  <si>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</si>
  <si>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</si>
  <si>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</si>
  <si>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</si>
  <si>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</si>
  <si>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</si>
  <si>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</si>
  <si>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</si>
  <si>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</si>
  <si>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</si>
  <si>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</si>
  <si>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</si>
  <si>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</si>
  <si>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</si>
  <si>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</si>
  <si>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</si>
  <si>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</si>
  <si>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</si>
  <si>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</si>
  <si>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</si>
  <si>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</si>
  <si>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</si>
  <si>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</si>
  <si>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</si>
  <si>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</si>
  <si>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</si>
  <si>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</si>
  <si>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</si>
  <si>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</si>
  <si>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</si>
  <si>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</si>
  <si>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</si>
  <si>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</si>
  <si>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</si>
  <si>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</si>
  <si>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</si>
  <si>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</si>
  <si>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</si>
  <si>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</si>
  <si>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</si>
  <si>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</si>
  <si>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</si>
  <si>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</si>
  <si>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</si>
  <si>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</si>
  <si>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</si>
  <si>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</si>
  <si>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</si>
  <si>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</si>
  <si>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</si>
  <si>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</si>
  <si>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</si>
  <si>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</si>
  <si>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</si>
  <si>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</si>
  <si>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</si>
  <si>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</si>
  <si>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</si>
  <si>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</si>
  <si>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</si>
  <si>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</si>
  <si>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</si>
  <si>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</si>
  <si>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</si>
  <si>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</si>
  <si>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</si>
  <si>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</si>
  <si>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</si>
  <si>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</si>
  <si>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</si>
  <si>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</si>
  <si>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</si>
  <si>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</si>
  <si>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</si>
  <si>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</si>
  <si>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</si>
  <si>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</si>
  <si>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</si>
  <si>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</si>
  <si>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</si>
  <si>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</si>
  <si>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</si>
  <si>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</si>
  <si>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</si>
  <si>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</si>
  <si>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</si>
  <si>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</si>
  <si>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</si>
  <si>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</si>
  <si>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</si>
  <si>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</si>
  <si>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</si>
  <si>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</si>
  <si>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</si>
  <si>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</si>
  <si>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</si>
  <si>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</si>
  <si>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</si>
  <si>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</si>
  <si>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</si>
  <si>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</si>
  <si>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</si>
  <si>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</si>
  <si>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</si>
  <si>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</si>
  <si>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</si>
  <si>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</si>
  <si>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</si>
  <si>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</si>
  <si>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</si>
  <si>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</si>
  <si>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</si>
  <si>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</si>
  <si>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</si>
  <si>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</si>
  <si>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</si>
  <si>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</si>
  <si>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</si>
  <si>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</si>
  <si>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</si>
  <si>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</si>
  <si>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</si>
  <si>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</si>
  <si>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</si>
  <si>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</si>
  <si>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</si>
  <si>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</si>
  <si>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</si>
  <si>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</si>
  <si>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</si>
  <si>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</si>
  <si>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</si>
  <si>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</si>
  <si>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</si>
  <si>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</si>
  <si>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</si>
  <si>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</si>
  <si>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</si>
  <si>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</si>
  <si>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</si>
  <si>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</si>
  <si>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</si>
  <si>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</si>
  <si>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</si>
  <si>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</si>
  <si>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</si>
  <si>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</si>
  <si>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</si>
  <si>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</si>
  <si>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</si>
  <si>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</si>
  <si>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</si>
  <si>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</si>
  <si>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</si>
  <si>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</si>
  <si>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</si>
  <si>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</si>
  <si>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</si>
  <si>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</si>
  <si>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</si>
  <si>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</si>
  <si>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</si>
  <si>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</si>
  <si>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</si>
  <si>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</si>
  <si>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</si>
  <si>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</si>
  <si>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</si>
  <si>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</si>
  <si>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</si>
  <si>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</si>
  <si>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</si>
  <si>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</si>
  <si>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</si>
  <si>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</si>
  <si>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</si>
  <si>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</si>
  <si>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</si>
  <si>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</si>
  <si>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</si>
  <si>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</si>
  <si>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</si>
  <si>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</si>
  <si>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</si>
  <si>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</si>
  <si>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</si>
  <si>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</si>
  <si>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</si>
  <si>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</si>
  <si>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</si>
  <si>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</si>
  <si>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</si>
  <si>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</si>
  <si>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</si>
  <si>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</si>
  <si>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</si>
  <si>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</si>
  <si>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</si>
  <si>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</si>
  <si>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</si>
  <si>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</si>
  <si>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</si>
  <si>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</si>
  <si>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</si>
  <si>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</si>
  <si>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</si>
  <si>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</si>
  <si>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</si>
  <si>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</si>
  <si>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</si>
  <si>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</si>
  <si>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</si>
  <si>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</si>
  <si>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</si>
  <si>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</si>
  <si>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</si>
  <si>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</si>
  <si>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</si>
  <si>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</si>
  <si>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</si>
  <si>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</si>
  <si>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</si>
  <si>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</si>
  <si>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</si>
  <si>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</si>
  <si>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</si>
  <si>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</si>
  <si>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</si>
  <si>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</si>
  <si>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</si>
  <si>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</si>
  <si>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</si>
  <si>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</si>
  <si>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</si>
  <si>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</si>
  <si>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</si>
  <si>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</si>
  <si>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</si>
  <si>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</si>
  <si>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</si>
  <si>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</si>
  <si>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</si>
  <si>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</si>
  <si>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</si>
  <si>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</si>
  <si>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</si>
  <si>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</si>
  <si>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</si>
  <si>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</si>
  <si>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</si>
  <si>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</si>
  <si>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</si>
  <si>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</si>
  <si>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</si>
  <si>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</si>
  <si>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</si>
  <si>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</si>
  <si>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</si>
  <si>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</si>
  <si>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</si>
  <si>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</si>
  <si>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</si>
  <si>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</si>
  <si>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</si>
  <si>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</si>
  <si>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</si>
  <si>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</si>
  <si>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</si>
  <si>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</si>
  <si>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</si>
  <si>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</si>
  <si>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</si>
  <si>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</si>
  <si>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</si>
  <si>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</si>
  <si>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</si>
  <si>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</si>
  <si>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</si>
  <si>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</si>
  <si>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</si>
  <si>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</si>
  <si>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</si>
  <si>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</si>
  <si>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</si>
  <si>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</si>
  <si>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</si>
  <si>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</si>
  <si>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</si>
  <si>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</si>
  <si>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</si>
  <si>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</si>
  <si>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</si>
  <si>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</si>
  <si>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</si>
  <si>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</si>
  <si>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</si>
  <si>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</si>
  <si>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</si>
  <si>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</si>
  <si>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</si>
  <si>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</si>
  <si>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</si>
  <si>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</si>
  <si>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</si>
  <si>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</si>
  <si>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</si>
  <si>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</si>
  <si>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</si>
  <si>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</si>
  <si>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</si>
  <si>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</si>
  <si>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</si>
  <si>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</si>
  <si>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</si>
  <si>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</si>
  <si>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</si>
  <si>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</si>
  <si>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</si>
  <si>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</si>
  <si>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</si>
  <si>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</si>
  <si>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</si>
  <si>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</si>
  <si>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</si>
  <si>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</si>
  <si>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</si>
  <si>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</si>
  <si>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</si>
  <si>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</si>
  <si>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</si>
  <si>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</si>
  <si>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</si>
  <si>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</si>
  <si>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</si>
  <si>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</si>
  <si>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</si>
  <si>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</si>
  <si>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</si>
  <si>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</si>
  <si>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</si>
  <si>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</si>
  <si>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</si>
  <si>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</si>
  <si>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</si>
  <si>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</si>
  <si>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</si>
  <si>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</si>
  <si>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</si>
  <si>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</si>
  <si>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</si>
  <si>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</si>
  <si>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</si>
  <si>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</si>
  <si>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</si>
  <si>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</si>
  <si>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</si>
  <si>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</si>
  <si>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</si>
  <si>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</si>
  <si>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</si>
  <si>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</si>
  <si>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</si>
  <si>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</si>
  <si>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</si>
  <si>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</si>
  <si>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</si>
  <si>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</si>
  <si>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</si>
  <si>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</si>
  <si>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</si>
  <si>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</si>
  <si>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</si>
  <si>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</si>
  <si>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</si>
  <si>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</si>
  <si>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</si>
  <si>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</si>
  <si>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</si>
  <si>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</si>
  <si>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</si>
  <si>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</si>
  <si>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</si>
  <si>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</si>
  <si>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</si>
  <si>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</si>
  <si>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</si>
  <si>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</si>
  <si>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</si>
  <si>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</si>
  <si>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</si>
  <si>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</si>
  <si>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</si>
  <si>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</si>
  <si>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</si>
  <si>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</si>
  <si>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</si>
  <si>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</si>
  <si>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</si>
  <si>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</si>
  <si>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</si>
  <si>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</si>
  <si>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</si>
  <si>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</si>
  <si>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</si>
  <si>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</si>
  <si>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</si>
  <si>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</si>
  <si>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</si>
  <si>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</si>
  <si>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</si>
  <si>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</si>
  <si>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</si>
  <si>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</si>
  <si>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</si>
  <si>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</si>
  <si>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</si>
  <si>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</si>
  <si>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</si>
  <si>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</si>
  <si>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</si>
  <si>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</si>
  <si>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</si>
  <si>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</si>
  <si>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</si>
  <si>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</si>
  <si>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</si>
  <si>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</si>
  <si>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</si>
  <si>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</si>
  <si>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</si>
  <si>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</si>
  <si>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</si>
  <si>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</si>
  <si>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</si>
  <si>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</si>
  <si>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</si>
  <si>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</si>
  <si>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</si>
  <si>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</si>
  <si>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</si>
  <si>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</si>
  <si>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</si>
  <si>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</si>
  <si>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</si>
  <si>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</si>
  <si>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</si>
  <si>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</si>
  <si>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</si>
  <si>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</si>
  <si>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</si>
  <si>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</si>
  <si>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</si>
  <si>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</si>
  <si>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</si>
  <si>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</si>
  <si>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</si>
  <si>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</si>
  <si>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</si>
  <si>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</si>
  <si>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</si>
  <si>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</si>
  <si>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</si>
  <si>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</si>
  <si>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</si>
  <si>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</si>
  <si>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</si>
  <si>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</si>
  <si>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</si>
  <si>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</si>
  <si>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</si>
  <si>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</si>
  <si>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</si>
  <si>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</si>
  <si>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</si>
  <si>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</si>
  <si>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</si>
  <si>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</si>
  <si>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</si>
  <si>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</si>
  <si>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</si>
  <si>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</si>
  <si>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</si>
  <si>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</si>
  <si>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</si>
  <si>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</si>
  <si>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</si>
  <si>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</si>
  <si>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</si>
  <si>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</si>
  <si>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</si>
  <si>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</si>
  <si>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</si>
  <si>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</si>
  <si>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</si>
  <si>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</si>
  <si>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</si>
  <si>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</si>
  <si>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</si>
  <si>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</si>
  <si>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</si>
  <si>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</si>
  <si>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</si>
  <si>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</si>
  <si>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</si>
  <si>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</si>
  <si>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</si>
  <si>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</si>
  <si>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</si>
  <si>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</si>
  <si>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</si>
  <si>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</si>
  <si>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</si>
  <si>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</si>
  <si>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</si>
  <si>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</si>
  <si>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</si>
  <si>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</si>
  <si>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</si>
  <si>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</si>
  <si>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</si>
  <si>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</si>
  <si>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</si>
  <si>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</si>
  <si>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</si>
  <si>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</si>
  <si>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</si>
  <si>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</si>
  <si>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</si>
  <si>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</si>
  <si>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</si>
  <si>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</si>
  <si>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</si>
  <si>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</si>
  <si>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</si>
  <si>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</si>
  <si>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</si>
  <si>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</si>
  <si>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</si>
  <si>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</si>
  <si>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</si>
  <si>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</si>
  <si>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</si>
  <si>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</si>
  <si>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</si>
  <si>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</si>
  <si>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</si>
  <si>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</si>
  <si>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</si>
  <si>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</si>
  <si>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</si>
  <si>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</si>
  <si>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</si>
  <si>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</si>
  <si>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</si>
  <si>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</si>
  <si>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</si>
  <si>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</si>
  <si>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</si>
  <si>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</si>
  <si>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</si>
  <si>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</si>
  <si>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</si>
  <si>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</si>
  <si>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</si>
  <si>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</si>
  <si>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</si>
  <si>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</si>
  <si>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</si>
  <si>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</si>
  <si>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</si>
  <si>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</si>
  <si>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</si>
  <si>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</si>
  <si>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</si>
  <si>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</si>
  <si>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</si>
  <si>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</si>
  <si>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</si>
  <si>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</si>
  <si>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</si>
  <si>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</si>
  <si>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</si>
  <si>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</si>
  <si>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</si>
  <si>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</si>
  <si>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</si>
  <si>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</si>
  <si>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</si>
  <si>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</si>
  <si>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</si>
  <si>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</si>
  <si>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</si>
  <si>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</si>
  <si>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</si>
  <si>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</si>
  <si>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</si>
  <si>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</si>
  <si>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</si>
  <si>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</si>
  <si>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</si>
  <si>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</si>
  <si>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</si>
  <si>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</si>
  <si>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</si>
  <si>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</si>
  <si>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</si>
  <si>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</si>
  <si>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</si>
  <si>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</si>
  <si>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</si>
  <si>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</si>
  <si>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</si>
  <si>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</si>
  <si>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</si>
  <si>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</si>
  <si>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</si>
  <si>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</si>
  <si>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</si>
  <si>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</si>
  <si>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</si>
  <si>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</si>
  <si>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</si>
  <si>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</si>
  <si>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</si>
  <si>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</si>
  <si>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</si>
  <si>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</si>
  <si>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</si>
  <si>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</si>
  <si>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</si>
  <si>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</si>
  <si>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</si>
  <si>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</si>
  <si>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</si>
  <si>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</si>
  <si>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</si>
  <si>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</si>
  <si>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</si>
  <si>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</si>
  <si>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</si>
  <si>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</si>
  <si>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</si>
  <si>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</si>
  <si>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</si>
  <si>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</si>
  <si>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</si>
  <si>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</si>
  <si>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</si>
  <si>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</si>
  <si>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</si>
  <si>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</si>
  <si>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</si>
  <si>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</si>
  <si>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</si>
  <si>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</si>
  <si>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</si>
  <si>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</si>
  <si>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</si>
  <si>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</si>
  <si>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</si>
  <si>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</si>
  <si>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</si>
  <si>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</si>
  <si>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</si>
  <si>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</si>
  <si>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</si>
  <si>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</si>
  <si>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</si>
  <si>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</si>
  <si>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</si>
  <si>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</si>
  <si>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</si>
  <si>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</si>
  <si>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</si>
  <si>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</si>
  <si>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</si>
  <si>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</si>
  <si>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</si>
  <si>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</si>
  <si>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</si>
  <si>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</si>
  <si>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</si>
  <si>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</si>
  <si>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</si>
  <si>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</si>
  <si>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</si>
  <si>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</si>
  <si>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</si>
  <si>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</si>
  <si>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</si>
  <si>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</si>
  <si>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</si>
  <si>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</si>
  <si>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</si>
  <si>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</si>
  <si>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</si>
  <si>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</si>
  <si>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</si>
  <si>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</si>
  <si>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</si>
  <si>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</si>
  <si>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</si>
  <si>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</si>
  <si>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</si>
  <si>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</si>
  <si>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</si>
  <si>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</si>
  <si>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</si>
  <si>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</si>
  <si>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</si>
  <si>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</si>
  <si>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</si>
  <si>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</si>
  <si>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</si>
  <si>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</si>
  <si>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</si>
  <si>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</si>
  <si>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</si>
  <si>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</si>
  <si>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</si>
  <si>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</si>
  <si>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</si>
  <si>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</si>
  <si>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</si>
  <si>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</si>
  <si>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</si>
  <si>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</si>
  <si>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</si>
  <si>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</si>
  <si>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</si>
  <si>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</si>
  <si>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</si>
  <si>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</si>
  <si>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</si>
  <si>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</si>
  <si>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</si>
  <si>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</si>
  <si>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</si>
  <si>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</si>
  <si>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</si>
  <si>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</si>
  <si>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</si>
  <si>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</si>
  <si>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</si>
  <si>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</si>
  <si>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</si>
  <si>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</si>
  <si>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</si>
  <si>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</si>
  <si>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</si>
  <si>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</si>
  <si>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</si>
  <si>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</si>
  <si>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</si>
  <si>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</si>
  <si>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</si>
  <si>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</si>
  <si>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</si>
  <si>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</si>
  <si>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</si>
  <si>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</si>
  <si>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</si>
  <si>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</si>
  <si>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</si>
  <si>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</si>
  <si>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</si>
  <si>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</si>
  <si>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</si>
  <si>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</si>
  <si>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</si>
  <si>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</si>
  <si>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</si>
  <si>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</si>
  <si>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</si>
  <si>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</si>
  <si>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</si>
  <si>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</si>
  <si>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</si>
  <si>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</si>
  <si>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</si>
  <si>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</si>
  <si>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</si>
  <si>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</si>
  <si>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</si>
  <si>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</si>
  <si>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</si>
  <si>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</si>
  <si>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</si>
  <si>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</si>
  <si>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</si>
  <si>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</si>
  <si>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</si>
  <si>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</si>
  <si>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</si>
  <si>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</si>
  <si>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</si>
  <si>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</si>
  <si>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</si>
  <si>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</si>
  <si>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</si>
  <si>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</si>
  <si>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</si>
  <si>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</si>
  <si>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</si>
  <si>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</si>
  <si>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</si>
  <si>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</si>
  <si>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</si>
  <si>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</si>
  <si>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</si>
  <si>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</si>
  <si>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</si>
  <si>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</si>
  <si>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</si>
  <si>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</si>
  <si>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</si>
  <si>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</si>
  <si>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</si>
  <si>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</si>
  <si>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</si>
  <si>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</si>
  <si>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</si>
  <si>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</si>
  <si>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</si>
  <si>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</si>
  <si>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</si>
  <si>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</si>
  <si>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</si>
  <si>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</si>
  <si>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</si>
  <si>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</si>
  <si>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</si>
  <si>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</si>
  <si>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</si>
  <si>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</si>
  <si>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</si>
  <si>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</si>
  <si>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</si>
  <si>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</si>
  <si>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</si>
  <si>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</si>
  <si>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</si>
  <si>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</si>
  <si>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</si>
  <si>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</si>
  <si>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</si>
  <si>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</si>
  <si>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</si>
  <si>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</si>
  <si>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</si>
  <si>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</si>
  <si>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</si>
  <si>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</si>
  <si>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</si>
  <si>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</si>
  <si>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</si>
  <si>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</si>
  <si>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</si>
  <si>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</si>
  <si>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</si>
  <si>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</si>
  <si>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</si>
  <si>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</si>
  <si>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</si>
  <si>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</si>
  <si>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</si>
  <si>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</si>
  <si>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</si>
  <si>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</si>
  <si>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</si>
  <si>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</si>
  <si>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</si>
  <si>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</si>
  <si>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</si>
  <si>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</si>
  <si>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</si>
  <si>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</si>
  <si>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</si>
  <si>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</si>
  <si>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</si>
  <si>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</si>
  <si>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</si>
  <si>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</si>
  <si>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</si>
  <si>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</si>
  <si>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</si>
  <si>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</si>
  <si>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</si>
  <si>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</si>
  <si>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</si>
  <si>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</si>
  <si>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</si>
  <si>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</si>
  <si>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</si>
  <si>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</si>
  <si>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</si>
  <si>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</si>
  <si>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</si>
  <si>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</si>
  <si>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</si>
  <si>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</si>
  <si>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</si>
  <si>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</si>
  <si>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</si>
  <si>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</si>
  <si>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</si>
  <si>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</si>
  <si>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</si>
  <si>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</si>
  <si>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</si>
  <si>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</si>
  <si>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</si>
  <si>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</si>
  <si>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</si>
  <si>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</si>
  <si>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</si>
  <si>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</si>
  <si>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</si>
  <si>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</si>
  <si>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</si>
  <si>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</si>
  <si>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</si>
  <si>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</si>
  <si>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</si>
  <si>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</si>
  <si>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</si>
  <si>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</si>
  <si>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</si>
  <si>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</si>
  <si>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</si>
  <si>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</si>
  <si>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</si>
  <si>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</si>
  <si>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</si>
  <si>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</si>
  <si>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</si>
  <si>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</si>
  <si>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</si>
  <si>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</si>
  <si>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</si>
  <si>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</si>
  <si>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</si>
  <si>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</si>
  <si>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</si>
  <si>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</si>
  <si>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</si>
  <si>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</si>
  <si>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</si>
  <si>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</si>
  <si>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</si>
  <si>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</si>
  <si>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</si>
  <si>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</si>
  <si>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</si>
  <si>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</si>
  <si>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</si>
  <si>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</si>
  <si>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</si>
  <si>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</si>
  <si>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</si>
  <si>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</si>
  <si>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</si>
  <si>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</si>
  <si>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</si>
  <si>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</si>
  <si>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</si>
  <si>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</si>
  <si>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</si>
  <si>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</si>
  <si>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</si>
  <si>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</si>
  <si>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</si>
  <si>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</si>
  <si>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</si>
  <si>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</si>
  <si>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</si>
  <si>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</si>
  <si>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</si>
  <si>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</si>
  <si>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</si>
  <si>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</si>
  <si>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</si>
  <si>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</si>
  <si>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</si>
  <si>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</si>
  <si>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</si>
  <si>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</si>
  <si>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</si>
  <si>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</si>
  <si>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</si>
  <si>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</si>
  <si>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</si>
  <si>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</si>
  <si>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</si>
  <si>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</si>
  <si>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</si>
  <si>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</si>
  <si>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</si>
  <si>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</si>
  <si>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</si>
  <si>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</si>
  <si>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</si>
  <si>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</si>
  <si>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</si>
  <si>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</si>
  <si>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</si>
  <si>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</si>
  <si>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</si>
  <si>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</si>
  <si>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</si>
  <si>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</si>
  <si>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</si>
  <si>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</si>
  <si>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</si>
  <si>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</si>
  <si>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</si>
  <si>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</si>
  <si>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</si>
  <si>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</si>
  <si>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</si>
  <si>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</si>
  <si>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</si>
  <si>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</si>
  <si>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</si>
  <si>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</si>
  <si>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</si>
  <si>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</si>
  <si>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</si>
  <si>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</si>
  <si>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</si>
  <si>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</si>
  <si>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</si>
  <si>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</si>
  <si>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</si>
  <si>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</si>
  <si>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</si>
  <si>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</si>
  <si>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</si>
  <si>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</si>
  <si>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</si>
  <si>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</si>
  <si>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</si>
  <si>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</si>
  <si>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</si>
  <si>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</si>
  <si>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</si>
  <si>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</si>
  <si>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</si>
  <si>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</si>
  <si>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</si>
  <si>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</si>
  <si>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</si>
  <si>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</si>
  <si>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</si>
  <si>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</si>
  <si>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</si>
  <si>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</si>
  <si>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</si>
  <si>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</si>
  <si>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</si>
  <si>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</si>
  <si>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</si>
  <si>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</si>
  <si>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</si>
  <si>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</si>
  <si>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</si>
  <si>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</si>
  <si>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</si>
  <si>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</si>
  <si>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</si>
  <si>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</si>
  <si>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</si>
  <si>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</si>
  <si>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</si>
  <si>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</si>
  <si>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</si>
  <si>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</si>
  <si>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</si>
  <si>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</si>
  <si>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</si>
  <si>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</si>
  <si>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</si>
  <si>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</si>
  <si>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</si>
  <si>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</si>
  <si>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</si>
  <si>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</si>
  <si>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</si>
  <si>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</si>
  <si>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</si>
  <si>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</si>
  <si>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</si>
  <si>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</si>
  <si>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</si>
  <si>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</si>
  <si>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</si>
  <si>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</si>
  <si>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</si>
  <si>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</si>
  <si>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</si>
  <si>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</si>
  <si>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</si>
  <si>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</si>
  <si>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</si>
  <si>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</si>
  <si>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</si>
  <si>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</si>
  <si>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</si>
  <si>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</si>
  <si>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</si>
  <si>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</si>
  <si>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</si>
  <si>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</si>
  <si>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</si>
  <si>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</si>
  <si>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</si>
  <si>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</si>
  <si>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</si>
  <si>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</si>
  <si>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</si>
  <si>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</si>
  <si>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</si>
  <si>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</si>
  <si>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</si>
  <si>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</si>
  <si>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</si>
  <si>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</si>
  <si>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</si>
  <si>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</si>
  <si>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</si>
  <si>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</si>
  <si>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</si>
  <si>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</si>
  <si>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</si>
  <si>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</si>
  <si>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</si>
  <si>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</si>
  <si>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</si>
  <si>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</si>
  <si>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</si>
  <si>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</si>
  <si>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</si>
  <si>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</si>
  <si>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</si>
  <si>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</si>
  <si>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</si>
  <si>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</si>
  <si>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</si>
  <si>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</si>
  <si>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</si>
  <si>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</si>
  <si>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</si>
  <si>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</si>
  <si>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</si>
  <si>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</si>
  <si>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</si>
  <si>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</si>
  <si>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</si>
  <si>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</si>
  <si>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</si>
  <si>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</si>
  <si>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</si>
  <si>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</si>
  <si>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</si>
  <si>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</si>
  <si>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</si>
  <si>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</si>
  <si>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</si>
  <si>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</si>
  <si>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</si>
  <si>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</si>
  <si>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</si>
  <si>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</si>
  <si>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</si>
  <si>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</si>
  <si>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</si>
  <si>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</si>
  <si>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</si>
  <si>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</si>
  <si>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</si>
  <si>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</si>
  <si>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</si>
  <si>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</si>
  <si>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</si>
  <si>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</si>
  <si>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</si>
  <si>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</si>
  <si>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</si>
  <si>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</si>
  <si>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</si>
  <si>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</si>
  <si>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</si>
  <si>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</si>
  <si>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</si>
  <si>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</si>
  <si>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</si>
  <si>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</si>
  <si>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</si>
  <si>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</si>
  <si>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</si>
  <si>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</si>
  <si>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</si>
  <si>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</si>
  <si>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</si>
  <si>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</si>
  <si>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</si>
  <si>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</si>
  <si>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</si>
  <si>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</si>
  <si>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</si>
  <si>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</si>
  <si>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</si>
  <si>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</si>
  <si>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</si>
  <si>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</si>
  <si>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</si>
  <si>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</si>
  <si>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</si>
  <si>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</si>
  <si>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</si>
  <si>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</si>
  <si>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</si>
  <si>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</si>
  <si>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</si>
  <si>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</si>
  <si>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</si>
  <si>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</si>
  <si>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</si>
  <si>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</si>
  <si>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</si>
  <si>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</si>
  <si>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</si>
  <si>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</si>
  <si>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</si>
  <si>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</si>
  <si>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</si>
  <si>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</si>
  <si>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</si>
  <si>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</si>
  <si>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</si>
  <si>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</si>
  <si>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</si>
  <si>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</si>
  <si>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</si>
  <si>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</si>
  <si>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</si>
  <si>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</si>
  <si>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</si>
  <si>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</si>
  <si>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</si>
  <si>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</si>
  <si>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</si>
  <si>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</si>
  <si>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</si>
  <si>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</si>
  <si>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</si>
  <si>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</si>
  <si>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</si>
  <si>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</si>
  <si>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</si>
  <si>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</si>
  <si>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</si>
  <si>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</si>
  <si>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</si>
  <si>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</si>
  <si>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</si>
  <si>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</si>
  <si>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</si>
  <si>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</si>
  <si>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</si>
  <si>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</si>
  <si>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</si>
  <si>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</si>
  <si>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</si>
  <si>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</si>
  <si>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</si>
  <si>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</si>
  <si>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</si>
  <si>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</si>
  <si>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</si>
  <si>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</si>
  <si>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</si>
  <si>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</si>
  <si>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</si>
  <si>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</si>
  <si>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</si>
  <si>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</si>
  <si>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</si>
  <si>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</si>
  <si>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</si>
  <si>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</si>
  <si>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</si>
  <si>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</si>
  <si>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</si>
  <si>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</si>
  <si>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</si>
  <si>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</si>
  <si>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</si>
  <si>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</si>
  <si>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</si>
  <si>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</si>
  <si>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</si>
  <si>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</si>
  <si>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</si>
  <si>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</si>
  <si>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</si>
  <si>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</si>
  <si>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</si>
  <si>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</si>
  <si>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</si>
  <si>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</si>
  <si>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</si>
  <si>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</si>
  <si>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</si>
  <si>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</si>
  <si>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</si>
  <si>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</si>
  <si>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</si>
  <si>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</si>
  <si>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</si>
  <si>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</si>
  <si>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</si>
  <si>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</si>
  <si>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</si>
  <si>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</si>
  <si>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</si>
  <si>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</si>
  <si>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</si>
  <si>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</si>
  <si>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</si>
  <si>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</si>
  <si>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</si>
  <si>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</si>
  <si>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</si>
  <si>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</si>
  <si>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</si>
  <si>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</si>
  <si>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</si>
  <si>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</si>
  <si>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</si>
  <si>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</si>
  <si>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</si>
  <si>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</si>
  <si>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</si>
  <si>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</si>
  <si>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</si>
  <si>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</si>
  <si>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</si>
  <si>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</si>
  <si>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</si>
  <si>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</si>
  <si>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</si>
  <si>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</si>
  <si>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</si>
  <si>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</si>
  <si>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</si>
  <si>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</si>
  <si>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</si>
  <si>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</si>
  <si>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</si>
  <si>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</si>
  <si>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</si>
  <si>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</si>
  <si>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</si>
  <si>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</si>
  <si>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</si>
  <si>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</si>
  <si>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</si>
  <si>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</si>
  <si>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</si>
  <si>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</si>
  <si>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</si>
  <si>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</si>
  <si>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</si>
  <si>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</si>
  <si>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</si>
  <si>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</si>
  <si>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</si>
  <si>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</si>
  <si>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</si>
  <si>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</si>
  <si>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</si>
  <si>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</si>
  <si>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</si>
  <si>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</si>
  <si>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</si>
  <si>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</si>
  <si>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</si>
  <si>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</si>
  <si>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</si>
  <si>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</si>
  <si>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</si>
  <si>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</si>
  <si>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</si>
  <si>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</si>
  <si>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</si>
  <si>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</si>
  <si>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</si>
  <si>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</si>
  <si>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</si>
  <si>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</si>
  <si>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</si>
  <si>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</si>
  <si>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</si>
  <si>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</si>
  <si>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</si>
  <si>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</si>
  <si>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</si>
  <si>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</si>
  <si>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</si>
  <si>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</si>
  <si>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</si>
  <si>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</si>
  <si>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</si>
  <si>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</si>
  <si>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</si>
  <si>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</si>
  <si>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</si>
  <si>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</si>
  <si>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</si>
  <si>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</si>
  <si>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</si>
  <si>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</si>
  <si>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</si>
  <si>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</si>
  <si>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</si>
  <si>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</si>
  <si>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</si>
  <si>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</si>
  <si>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</si>
  <si>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</si>
  <si>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</si>
  <si>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</si>
  <si>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</si>
  <si>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</si>
  <si>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</si>
  <si>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</si>
  <si>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</si>
  <si>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</si>
  <si>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</si>
  <si>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</si>
  <si>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</si>
  <si>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</si>
  <si>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</si>
  <si>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</si>
  <si>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</si>
  <si>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</si>
  <si>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</si>
  <si>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</si>
  <si>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</si>
  <si>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</si>
  <si>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</si>
  <si>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</si>
  <si>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</si>
  <si>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</si>
  <si>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</si>
  <si>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</si>
  <si>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</si>
  <si>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</si>
  <si>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</si>
  <si>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</si>
  <si>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</si>
  <si>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</si>
  <si>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</si>
  <si>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</si>
  <si>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</si>
  <si>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</si>
  <si>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</si>
  <si>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</si>
  <si>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</si>
  <si>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</si>
  <si>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</si>
  <si>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</si>
  <si>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</si>
  <si>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</si>
  <si>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</si>
  <si>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</si>
  <si>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</si>
  <si>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</si>
  <si>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</si>
  <si>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</si>
  <si>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</si>
  <si>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</si>
  <si>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</si>
  <si>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</si>
  <si>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</si>
  <si>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</si>
  <si>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</si>
  <si>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</si>
  <si>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</si>
  <si>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</si>
  <si>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</si>
  <si>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</si>
  <si>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</si>
  <si>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</si>
  <si>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</si>
  <si>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</si>
  <si>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</si>
  <si>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</si>
  <si>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</si>
  <si>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</si>
  <si>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</si>
  <si>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</si>
  <si>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</si>
  <si>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</si>
  <si>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</si>
  <si>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</si>
  <si>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</si>
  <si>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</si>
  <si>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</si>
  <si>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</si>
  <si>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</si>
  <si>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</si>
  <si>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</si>
  <si>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</si>
  <si>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</si>
  <si>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</si>
  <si>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</si>
  <si>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</si>
  <si>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</si>
  <si>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</si>
  <si>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</si>
  <si>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</si>
  <si>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</si>
  <si>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</si>
  <si>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</si>
  <si>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</si>
  <si>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</si>
  <si>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</si>
  <si>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</si>
  <si>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</si>
  <si>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</si>
  <si>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</si>
  <si>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</si>
  <si>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</si>
  <si>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</si>
  <si>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</si>
  <si>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</si>
  <si>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</si>
  <si>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</si>
  <si>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</si>
  <si>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</si>
  <si>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</si>
  <si>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</si>
  <si>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</si>
  <si>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</si>
  <si>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</si>
  <si>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</si>
  <si>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</si>
  <si>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</si>
  <si>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</si>
  <si>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</si>
  <si>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</si>
  <si>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</si>
  <si>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</si>
  <si>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</si>
  <si>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</si>
  <si>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</si>
  <si>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</si>
  <si>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</si>
  <si>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</si>
  <si>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</si>
  <si>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</si>
  <si>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</si>
  <si>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</si>
  <si>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</si>
  <si>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</si>
  <si>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</si>
  <si>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</si>
  <si>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</si>
  <si>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</si>
  <si>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</si>
  <si>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</si>
  <si>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</si>
  <si>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</si>
  <si>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</si>
  <si>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</si>
  <si>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</si>
  <si>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</si>
  <si>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</si>
  <si>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</si>
  <si>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</si>
  <si>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</si>
  <si>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</si>
  <si>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</si>
  <si>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</si>
  <si>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</si>
  <si>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</si>
  <si>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</si>
  <si>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</si>
  <si>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</si>
  <si>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</si>
  <si>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</si>
  <si>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</si>
  <si>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</si>
  <si>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</si>
  <si>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</si>
  <si>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</si>
  <si>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</si>
  <si>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</si>
  <si>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</si>
  <si>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</si>
  <si>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</si>
  <si>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</si>
  <si>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</si>
  <si>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</si>
  <si>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</si>
  <si>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</si>
  <si>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</si>
  <si>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</si>
  <si>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</si>
  <si>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</si>
  <si>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</si>
  <si>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</si>
  <si>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</si>
  <si>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</si>
  <si>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</si>
  <si>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</si>
  <si>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</si>
  <si>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</si>
  <si>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</si>
  <si>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</si>
  <si>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</si>
  <si>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</si>
  <si>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</si>
  <si>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</si>
  <si>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</si>
  <si>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</si>
  <si>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</si>
  <si>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</si>
  <si>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</si>
  <si>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</si>
  <si>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</si>
  <si>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</si>
  <si>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</si>
  <si>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</si>
  <si>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</si>
  <si>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</si>
  <si>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</si>
  <si>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</si>
  <si>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</si>
  <si>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</si>
  <si>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</si>
  <si>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</si>
  <si>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</si>
  <si>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</si>
  <si>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</si>
  <si>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</si>
  <si>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</si>
  <si>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</si>
  <si>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</si>
  <si>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</si>
  <si>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</si>
  <si>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</si>
  <si>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</si>
  <si>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</si>
  <si>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</si>
  <si>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</si>
  <si>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</si>
  <si>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</si>
  <si>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</si>
  <si>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</si>
  <si>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</si>
  <si>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</si>
  <si>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</si>
  <si>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</si>
  <si>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</si>
  <si>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</si>
  <si>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</si>
  <si>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</si>
  <si>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</si>
  <si>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</si>
  <si>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</si>
  <si>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</si>
  <si>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</si>
  <si>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</si>
  <si>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</si>
  <si>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</si>
  <si>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</si>
  <si>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</si>
  <si>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</si>
  <si>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</si>
  <si>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</si>
  <si>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</si>
  <si>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</si>
  <si>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</si>
  <si>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</si>
  <si>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</si>
  <si>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</si>
  <si>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</si>
  <si>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</si>
  <si>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</si>
  <si>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</si>
  <si>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</si>
  <si>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</si>
  <si>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</si>
  <si>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</si>
  <si>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</si>
  <si>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</si>
  <si>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</si>
  <si>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</si>
  <si>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</si>
  <si>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</si>
  <si>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</si>
  <si>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</si>
  <si>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</si>
  <si>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</si>
  <si>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</si>
  <si>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</si>
  <si>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</si>
  <si>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</si>
  <si>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</si>
  <si>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</si>
  <si>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</si>
  <si>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</si>
  <si>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</si>
  <si>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</si>
  <si>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</si>
  <si>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</si>
  <si>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</si>
  <si>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</si>
  <si>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</si>
  <si>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</si>
  <si>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</si>
  <si>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</si>
  <si>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</si>
  <si>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</si>
  <si>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</si>
  <si>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</si>
  <si>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</si>
  <si>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</si>
  <si>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</si>
  <si>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</si>
  <si>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</si>
  <si>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</si>
  <si>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</si>
  <si>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</si>
  <si>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</si>
  <si>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</si>
  <si>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</si>
  <si>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</si>
  <si>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</si>
  <si>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</si>
  <si>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</si>
  <si>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</si>
  <si>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</si>
  <si>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</si>
  <si>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</si>
  <si>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</si>
  <si>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</si>
  <si>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</si>
  <si>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</si>
  <si>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</si>
  <si>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</si>
  <si>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</si>
  <si>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</si>
  <si>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</si>
  <si>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</si>
  <si>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</si>
  <si>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</si>
  <si>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</si>
  <si>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</si>
  <si>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</si>
  <si>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</si>
  <si>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</si>
  <si>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</si>
  <si>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</si>
  <si>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</si>
  <si>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</si>
  <si>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</si>
  <si>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</si>
  <si>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</si>
  <si>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</si>
  <si>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</si>
  <si>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</si>
  <si>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</si>
  <si>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</si>
  <si>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</si>
  <si>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</si>
  <si>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</si>
  <si>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</si>
  <si>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</si>
  <si>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</si>
  <si>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</si>
  <si>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</si>
  <si>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</si>
  <si>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</si>
  <si>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</si>
  <si>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</si>
  <si>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</si>
  <si>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</si>
  <si>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</si>
  <si>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</si>
  <si>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</si>
  <si>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</si>
  <si>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</si>
  <si>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</si>
  <si>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</si>
  <si>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</si>
  <si>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</si>
  <si>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</si>
  <si>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</si>
  <si>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</si>
  <si>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</si>
  <si>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</si>
  <si>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</si>
  <si>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</si>
  <si>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</si>
  <si>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</si>
  <si>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</si>
  <si>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</si>
  <si>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</si>
  <si>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</si>
  <si>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</si>
  <si>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</si>
  <si>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</si>
  <si>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</si>
  <si>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</si>
  <si>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</si>
  <si>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</si>
  <si>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</si>
  <si>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</si>
  <si>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</si>
  <si>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</si>
  <si>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</si>
  <si>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</si>
  <si>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</si>
  <si>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</si>
  <si>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</si>
  <si>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</si>
  <si>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</si>
  <si>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</si>
  <si>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</si>
  <si>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</si>
  <si>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</si>
  <si>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</si>
  <si>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</si>
  <si>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</si>
  <si>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</si>
  <si>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</si>
  <si>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</si>
  <si>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</si>
  <si>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</si>
  <si>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</si>
  <si>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</si>
  <si>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</si>
  <si>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</si>
  <si>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</si>
  <si>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</si>
  <si>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</si>
  <si>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</si>
  <si>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</si>
  <si>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</si>
  <si>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</si>
  <si>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</si>
  <si>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</si>
  <si>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</si>
  <si>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</si>
  <si>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</si>
  <si>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</si>
  <si>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</si>
  <si>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</si>
  <si>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</si>
  <si>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</si>
  <si>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</si>
  <si>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</si>
  <si>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</si>
  <si>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</si>
  <si>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</si>
  <si>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</si>
  <si>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</si>
  <si>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</si>
  <si>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</si>
  <si>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</si>
  <si>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</si>
  <si>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</si>
  <si>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</si>
  <si>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</si>
  <si>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</si>
  <si>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</si>
  <si>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</si>
  <si>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</si>
  <si>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</si>
  <si>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</si>
  <si>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</si>
  <si>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</si>
  <si>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</si>
  <si>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</si>
  <si>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</si>
  <si>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</si>
  <si>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</si>
  <si>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</si>
  <si>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</si>
  <si>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</si>
  <si>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</si>
  <si>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</si>
  <si>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</si>
  <si>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</si>
  <si>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</si>
  <si>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</si>
  <si>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</si>
  <si>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</si>
  <si>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</si>
  <si>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</si>
  <si>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</si>
  <si>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</si>
  <si>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</si>
  <si>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</si>
  <si>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</si>
  <si>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</si>
  <si>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</si>
  <si>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</si>
  <si>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</si>
  <si>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</si>
  <si>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</si>
  <si>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</si>
  <si>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</si>
  <si>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</si>
  <si>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</si>
  <si>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</si>
  <si>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</si>
  <si>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</si>
  <si>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</si>
  <si>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</si>
  <si>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</si>
  <si>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</si>
  <si>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</si>
  <si>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</si>
  <si>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</si>
  <si>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</si>
  <si>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</si>
  <si>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</si>
  <si>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</si>
  <si>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</si>
  <si>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</si>
  <si>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</si>
  <si>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</si>
  <si>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</si>
  <si>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</si>
  <si>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</si>
  <si>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</si>
  <si>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</si>
  <si>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</si>
  <si>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</si>
  <si>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</si>
  <si>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</si>
  <si>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</si>
  <si>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</si>
  <si>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</si>
  <si>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</si>
  <si>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</si>
  <si>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</si>
  <si>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</si>
  <si>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</si>
  <si>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</si>
  <si>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</si>
  <si>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</si>
  <si>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</si>
  <si>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</si>
  <si>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</si>
  <si>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</si>
  <si>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</si>
  <si>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</si>
  <si>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</si>
  <si>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</si>
  <si>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</si>
  <si>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</si>
  <si>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</si>
  <si>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</si>
  <si>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</si>
  <si>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</si>
  <si>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</si>
  <si>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</si>
  <si>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</si>
  <si>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</si>
  <si>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</si>
  <si>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</si>
  <si>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</si>
  <si>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</si>
  <si>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</si>
  <si>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</si>
  <si>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</si>
  <si>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</si>
  <si>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</si>
  <si>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</si>
  <si>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</si>
  <si>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</si>
  <si>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</si>
  <si>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</si>
  <si>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</si>
  <si>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</si>
  <si>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</si>
  <si>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</si>
  <si>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</si>
  <si>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</si>
  <si>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</si>
  <si>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</si>
  <si>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</si>
  <si>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</si>
  <si>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</si>
  <si>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</si>
  <si>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</si>
  <si>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</si>
  <si>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</si>
  <si>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</si>
  <si>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</si>
  <si>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</si>
  <si>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</si>
  <si>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</si>
  <si>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</si>
  <si>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</si>
  <si>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</si>
  <si>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</si>
  <si>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</si>
  <si>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</si>
  <si>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</si>
  <si>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</si>
  <si>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</si>
  <si>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</si>
  <si>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</si>
  <si>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</si>
  <si>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</si>
  <si>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</si>
  <si>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</si>
  <si>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</si>
  <si>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</si>
  <si>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</si>
  <si>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</si>
  <si>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</si>
  <si>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</si>
  <si>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</si>
  <si>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</si>
  <si>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</si>
  <si>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</si>
  <si>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</si>
  <si>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</si>
  <si>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</si>
  <si>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</si>
  <si>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</si>
  <si>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</si>
  <si>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</si>
  <si>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</si>
  <si>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</si>
  <si>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</si>
  <si>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</si>
  <si>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</si>
  <si>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</si>
  <si>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</si>
  <si>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</si>
  <si>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</si>
  <si>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</si>
  <si>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</si>
  <si>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</si>
  <si>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</si>
  <si>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</si>
  <si>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</si>
  <si>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</si>
  <si>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</si>
  <si>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</si>
  <si>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</si>
  <si>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</si>
  <si>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</si>
  <si>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</si>
  <si>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</si>
  <si>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</si>
  <si>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</si>
  <si>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</si>
  <si>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</si>
  <si>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</si>
  <si>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</si>
  <si>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</si>
  <si>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</si>
  <si>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</si>
  <si>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</si>
  <si>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</si>
  <si>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</si>
  <si>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</si>
  <si>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</si>
  <si>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</si>
  <si>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</si>
  <si>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</si>
  <si>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</si>
  <si>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</si>
  <si>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</si>
  <si>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</si>
  <si>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</si>
  <si>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</si>
  <si>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</si>
  <si>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</si>
  <si>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</si>
  <si>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</si>
  <si>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</si>
  <si>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</si>
  <si>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</si>
  <si>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</si>
  <si>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</si>
  <si>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</si>
  <si>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</si>
  <si>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</si>
  <si>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</si>
  <si>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</si>
  <si>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</si>
  <si>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</si>
  <si>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</si>
  <si>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</si>
  <si>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</si>
  <si>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</si>
  <si>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</si>
  <si>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</si>
  <si>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</si>
  <si>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</si>
  <si>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</si>
  <si>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</si>
  <si>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</si>
  <si>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</si>
  <si>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</si>
  <si>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</si>
  <si>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</si>
  <si>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</si>
  <si>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</si>
  <si>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</si>
  <si>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</si>
  <si>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</si>
  <si>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</si>
  <si>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</si>
  <si>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</si>
  <si>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</si>
  <si>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</si>
  <si>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</si>
  <si>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</si>
  <si>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</si>
  <si>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</si>
  <si>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</si>
  <si>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</si>
  <si>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</si>
  <si>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</si>
  <si>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</si>
  <si>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</si>
  <si>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</si>
  <si>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</si>
  <si>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</si>
  <si>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</si>
  <si>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</si>
  <si>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</si>
  <si>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</si>
  <si>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</si>
  <si>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</si>
  <si>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</si>
  <si>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</si>
  <si>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</si>
  <si>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</si>
  <si>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</si>
  <si>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</si>
  <si>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</si>
  <si>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</si>
  <si>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</si>
  <si>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</si>
  <si>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</si>
  <si>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</si>
  <si>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</si>
  <si>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</si>
  <si>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</si>
  <si>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</si>
  <si>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</si>
  <si>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</si>
  <si>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</si>
  <si>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</si>
  <si>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</si>
  <si>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</si>
  <si>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</si>
  <si>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</si>
  <si>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</si>
  <si>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</si>
  <si>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</si>
  <si>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</si>
  <si>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</si>
  <si>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</si>
  <si>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</si>
  <si>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</si>
  <si>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</si>
  <si>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</si>
  <si>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</si>
  <si>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</si>
  <si>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</si>
  <si>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</si>
  <si>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</si>
  <si>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</si>
  <si>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</si>
  <si>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</si>
  <si>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</si>
  <si>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</si>
  <si>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</si>
  <si>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</si>
  <si>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</si>
  <si>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</si>
  <si>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</si>
  <si>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</si>
  <si>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</si>
  <si>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</si>
  <si>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</si>
  <si>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</si>
  <si>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</si>
  <si>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</si>
  <si>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</si>
  <si>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</si>
  <si>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</si>
  <si>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</si>
  <si>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</si>
  <si>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</si>
  <si>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</si>
  <si>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</si>
  <si>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</si>
  <si>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</si>
  <si>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</si>
  <si>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</si>
  <si>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</si>
  <si>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</si>
  <si>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</si>
  <si>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</si>
  <si>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</si>
  <si>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</si>
  <si>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</si>
  <si>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</si>
  <si>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</si>
  <si>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</si>
  <si>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</si>
  <si>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</si>
  <si>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</si>
  <si>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</si>
  <si>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</si>
  <si>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</si>
  <si>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</si>
  <si>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</si>
  <si>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</si>
  <si>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</si>
  <si>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</si>
  <si>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</si>
  <si>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</si>
  <si>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</si>
  <si>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</si>
  <si>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</si>
  <si>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</si>
  <si>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</si>
  <si>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</si>
  <si>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</si>
  <si>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</si>
  <si>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</si>
  <si>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</si>
  <si>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</si>
  <si>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</si>
  <si>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</si>
  <si>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</si>
  <si>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</si>
  <si>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</si>
  <si>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</si>
  <si>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</si>
  <si>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</si>
  <si>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</si>
  <si>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</si>
  <si>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</si>
  <si>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</si>
  <si>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</si>
  <si>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</si>
  <si>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</si>
  <si>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</si>
  <si>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</si>
  <si>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</si>
  <si>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</si>
  <si>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</si>
  <si>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</si>
  <si>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</si>
  <si>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</si>
  <si>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</si>
  <si>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</si>
  <si>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</si>
  <si>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</si>
  <si>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</si>
  <si>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</si>
  <si>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</si>
  <si>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</si>
  <si>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</si>
  <si>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</si>
  <si>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</si>
  <si>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</si>
  <si>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</si>
  <si>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</si>
  <si>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</si>
  <si>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</si>
  <si>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</si>
  <si>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</si>
  <si>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</si>
  <si>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</si>
  <si>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</si>
  <si>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</si>
  <si>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</si>
  <si>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</si>
  <si>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</si>
  <si>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</si>
  <si>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</si>
  <si>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</si>
  <si>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</si>
  <si>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</si>
  <si>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</si>
  <si>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</si>
  <si>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</si>
  <si>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</si>
  <si>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</si>
  <si>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</si>
  <si>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</si>
  <si>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</si>
  <si>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</si>
  <si>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</si>
  <si>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</si>
  <si>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</si>
  <si>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</si>
  <si>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</si>
  <si>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</si>
  <si>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</si>
  <si>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</si>
  <si>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</si>
  <si>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</si>
  <si>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</si>
  <si>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</si>
  <si>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</si>
  <si>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</si>
  <si>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</si>
  <si>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</si>
  <si>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</si>
  <si>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</si>
  <si>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</si>
  <si>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</si>
  <si>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</si>
  <si>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</si>
  <si>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</si>
  <si>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</si>
  <si>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</si>
  <si>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</si>
  <si>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</si>
  <si>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</si>
  <si>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</si>
  <si>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</si>
  <si>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</si>
  <si>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</si>
  <si>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</si>
  <si>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</si>
  <si>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</si>
  <si>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</si>
  <si>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</si>
  <si>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</si>
  <si>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</si>
  <si>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</si>
  <si>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</si>
  <si>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</si>
  <si>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</si>
  <si>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</si>
  <si>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</si>
  <si>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</si>
  <si>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</si>
  <si>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</si>
  <si>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</si>
  <si>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</si>
  <si>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</si>
  <si>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</si>
  <si>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</si>
  <si>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</si>
  <si>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</si>
  <si>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</si>
  <si>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</si>
  <si>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</si>
  <si>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</si>
  <si>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</si>
  <si>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</si>
  <si>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</si>
  <si>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</si>
  <si>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</si>
  <si>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</si>
  <si>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</si>
  <si>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</si>
  <si>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</si>
  <si>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</si>
  <si>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</si>
  <si>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</si>
  <si>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</si>
  <si>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</si>
  <si>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</si>
  <si>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</si>
  <si>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</si>
  <si>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</si>
  <si>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</si>
  <si>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</si>
  <si>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</si>
  <si>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</si>
  <si>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</si>
  <si>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</si>
  <si>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</si>
  <si>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</si>
  <si>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</si>
  <si>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</si>
  <si>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</si>
  <si>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</si>
  <si>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</si>
  <si>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</si>
  <si>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</si>
  <si>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</si>
  <si>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</si>
  <si>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</si>
  <si>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</si>
  <si>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</si>
  <si>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</si>
  <si>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</si>
  <si>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</si>
  <si>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</si>
  <si>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</si>
  <si>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</si>
  <si>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</si>
  <si>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</si>
  <si>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</si>
  <si>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</si>
  <si>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</si>
  <si>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</si>
  <si>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</si>
  <si>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</si>
  <si>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</si>
  <si>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</si>
  <si>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</si>
  <si>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</si>
  <si>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</si>
  <si>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</si>
  <si>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</si>
  <si>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</si>
  <si>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</si>
  <si>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</si>
  <si>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</si>
  <si>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</si>
  <si>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</si>
  <si>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</si>
  <si>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</si>
  <si>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</si>
  <si>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</si>
  <si>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</si>
  <si>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</si>
  <si>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</si>
  <si>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</si>
  <si>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</si>
  <si>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</si>
  <si>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</si>
  <si>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</si>
  <si>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</si>
  <si>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</si>
  <si>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</si>
  <si>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</si>
  <si>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</si>
  <si>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</si>
  <si>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</si>
  <si>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</si>
  <si>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</si>
  <si>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</si>
  <si>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</si>
  <si>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</si>
  <si>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</si>
  <si>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</si>
  <si>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</si>
  <si>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</si>
  <si>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</si>
  <si>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</si>
  <si>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</si>
  <si>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</si>
  <si>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</si>
  <si>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</si>
  <si>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</si>
  <si>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</si>
  <si>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</si>
  <si>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</si>
  <si>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</si>
  <si>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</si>
  <si>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</si>
  <si>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</si>
  <si>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</si>
  <si>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</si>
  <si>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</si>
  <si>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</si>
  <si>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</si>
  <si>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</si>
  <si>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</si>
  <si>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</si>
  <si>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</si>
  <si>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</si>
  <si>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</si>
  <si>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</si>
  <si>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</si>
  <si>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</si>
  <si>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</si>
  <si>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</si>
  <si>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</si>
  <si>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</si>
  <si>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</si>
  <si>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</si>
  <si>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</si>
  <si>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</si>
  <si>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</si>
  <si>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</si>
  <si>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</si>
  <si>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</si>
  <si>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</si>
  <si>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</si>
  <si>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</si>
  <si>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</si>
  <si>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</si>
  <si>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</si>
  <si>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</si>
  <si>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</si>
  <si>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</si>
  <si>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</si>
  <si>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</si>
  <si>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</si>
  <si>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</si>
  <si>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</si>
  <si>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</si>
  <si>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</si>
  <si>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</si>
  <si>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</si>
  <si>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</si>
  <si>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</si>
  <si>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</si>
  <si>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</si>
  <si>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</si>
  <si>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</si>
  <si>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</si>
  <si>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</si>
  <si>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</si>
  <si>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</si>
  <si>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</si>
  <si>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</si>
  <si>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</si>
  <si>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</si>
  <si>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</si>
  <si>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</si>
  <si>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</si>
  <si>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</si>
  <si>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</si>
  <si>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</si>
  <si>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</si>
  <si>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</si>
  <si>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</si>
  <si>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</si>
  <si>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</si>
  <si>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</si>
  <si>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</si>
  <si>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</si>
  <si>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</si>
  <si>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</si>
  <si>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</si>
  <si>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</si>
  <si>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</si>
  <si>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</si>
  <si>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</si>
  <si>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</si>
  <si>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</si>
  <si>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</si>
  <si>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</si>
  <si>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</si>
  <si>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</si>
  <si>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</si>
  <si>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</si>
  <si>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</si>
  <si>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</si>
  <si>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</si>
  <si>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</si>
  <si>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</si>
  <si>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</si>
  <si>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</si>
  <si>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</si>
  <si>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</si>
  <si>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</si>
  <si>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</si>
  <si>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</si>
  <si>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</si>
  <si>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</si>
  <si>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</si>
  <si>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</si>
  <si>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</si>
  <si>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</si>
  <si>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</si>
  <si>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</si>
  <si>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</si>
  <si>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</si>
  <si>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</si>
  <si>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</si>
  <si>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</si>
  <si>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</si>
  <si>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</si>
  <si>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</si>
  <si>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</si>
  <si>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</si>
  <si>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</si>
  <si>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</si>
  <si>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</si>
  <si>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</si>
  <si>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</si>
  <si>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</si>
  <si>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</si>
  <si>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</si>
  <si>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</si>
  <si>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</si>
  <si>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</si>
  <si>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</si>
  <si>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</si>
  <si>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</si>
  <si>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</si>
  <si>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</si>
  <si>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</si>
  <si>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</si>
  <si>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</si>
  <si>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</si>
  <si>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</si>
  <si>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</si>
  <si>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</si>
  <si>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</si>
  <si>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</si>
  <si>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</si>
  <si>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</si>
  <si>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</si>
  <si>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</si>
  <si>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</si>
  <si>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</si>
  <si>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</si>
  <si>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</si>
  <si>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</si>
  <si>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</si>
  <si>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</si>
  <si>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</si>
  <si>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</si>
  <si>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</si>
  <si>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</si>
  <si>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</si>
  <si>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</si>
  <si>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</si>
  <si>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</si>
  <si>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</si>
  <si>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</si>
  <si>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</si>
  <si>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</si>
  <si>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</si>
  <si>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</si>
  <si>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</si>
  <si>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</si>
  <si>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</si>
  <si>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</si>
  <si>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</si>
  <si>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</si>
  <si>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</si>
  <si>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</si>
  <si>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</si>
  <si>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</si>
  <si>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</si>
  <si>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</si>
  <si>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</si>
  <si>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</si>
  <si>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</si>
  <si>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</si>
  <si>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</si>
  <si>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</si>
  <si>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</si>
  <si>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</si>
  <si>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</si>
  <si>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</si>
  <si>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</si>
  <si>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</si>
  <si>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</si>
  <si>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</si>
  <si>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</si>
  <si>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</si>
  <si>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</si>
  <si>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</si>
  <si>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</si>
  <si>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</si>
  <si>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</si>
  <si>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</si>
  <si>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</si>
  <si>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</si>
  <si>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</si>
  <si>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</si>
  <si>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</si>
  <si>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</si>
  <si>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</si>
  <si>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</si>
  <si>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</si>
  <si>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</si>
  <si>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</si>
  <si>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</si>
  <si>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</si>
  <si>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</si>
  <si>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</si>
  <si>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</si>
  <si>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</si>
  <si>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</si>
  <si>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</si>
  <si>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</si>
  <si>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</si>
  <si>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</si>
  <si>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</si>
  <si>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</si>
  <si>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</si>
  <si>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</si>
  <si>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</si>
  <si>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</si>
  <si>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</si>
  <si>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</si>
  <si>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</si>
  <si>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</si>
  <si>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</si>
  <si>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</si>
  <si>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</si>
  <si>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</si>
  <si>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</si>
  <si>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</si>
  <si>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</si>
  <si>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</si>
  <si>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</si>
  <si>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</si>
  <si>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</si>
  <si>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</si>
  <si>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</si>
  <si>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</si>
  <si>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</si>
  <si>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</si>
  <si>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</si>
  <si>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</si>
  <si>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</si>
  <si>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</si>
  <si>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</si>
  <si>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</si>
  <si>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</si>
  <si>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</si>
  <si>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</si>
  <si>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</si>
  <si>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</si>
  <si>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</si>
  <si>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</si>
  <si>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</si>
  <si>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</si>
  <si>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</si>
  <si>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</si>
  <si>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</si>
  <si>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</si>
  <si>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</si>
  <si>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</si>
  <si>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</si>
  <si>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</si>
  <si>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</si>
  <si>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</si>
  <si>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</si>
  <si>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</si>
  <si>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</si>
  <si>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</si>
  <si>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</si>
  <si>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</si>
  <si>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</si>
  <si>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</si>
  <si>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</si>
  <si>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</si>
  <si>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</si>
  <si>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</si>
  <si>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</si>
  <si>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</si>
  <si>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</si>
  <si>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</si>
  <si>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</si>
  <si>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</si>
  <si>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</si>
  <si>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</si>
  <si>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</si>
  <si>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</si>
  <si>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</si>
  <si>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</si>
  <si>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</si>
  <si>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</si>
  <si>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</si>
  <si>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</si>
  <si>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</si>
  <si>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</si>
  <si>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</si>
  <si>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</si>
  <si>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</si>
  <si>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</si>
  <si>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</si>
  <si>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</si>
  <si>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</si>
  <si>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</si>
  <si>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</si>
  <si>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</si>
  <si>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</si>
  <si>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</si>
  <si>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</si>
  <si>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</si>
  <si>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</si>
  <si>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</si>
  <si>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</si>
  <si>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</si>
  <si>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</si>
  <si>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</si>
  <si>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</si>
  <si>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</si>
  <si>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</si>
  <si>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</si>
  <si>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</si>
  <si>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</si>
  <si>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</si>
  <si>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</si>
  <si>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</si>
  <si>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</si>
  <si>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</si>
  <si>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</si>
  <si>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</si>
  <si>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</si>
  <si>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</si>
  <si>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</si>
  <si>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</si>
  <si>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</si>
  <si>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</si>
  <si>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</si>
  <si>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</si>
  <si>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</si>
  <si>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</si>
  <si>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</si>
  <si>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</si>
  <si>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</si>
  <si>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</si>
  <si>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</si>
  <si>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</si>
  <si>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</si>
  <si>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</si>
  <si>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</si>
  <si>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</si>
  <si>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</si>
  <si>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</si>
  <si>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</si>
  <si>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</si>
  <si>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</si>
  <si>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</si>
  <si>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</si>
  <si>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</si>
  <si>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</si>
  <si>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</si>
  <si>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</si>
  <si>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</si>
  <si>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</si>
  <si>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</si>
  <si>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</si>
  <si>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</si>
  <si>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</si>
  <si>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</si>
  <si>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</si>
  <si>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</si>
  <si>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</si>
  <si>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</si>
  <si>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</si>
  <si>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</si>
  <si>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</si>
  <si>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</si>
  <si>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</si>
  <si>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</si>
  <si>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</si>
  <si>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</si>
  <si>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</si>
  <si>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</si>
  <si>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</si>
  <si>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</si>
  <si>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</si>
  <si>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</si>
  <si>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</si>
  <si>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</si>
  <si>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</si>
  <si>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</si>
  <si>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</si>
  <si>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</si>
  <si>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</si>
  <si>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</si>
  <si>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</si>
  <si>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</si>
  <si>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</si>
  <si>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</si>
  <si>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</si>
  <si>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</si>
  <si>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</si>
  <si>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</si>
  <si>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</si>
  <si>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</si>
  <si>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</si>
  <si>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</si>
  <si>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</si>
  <si>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</si>
  <si>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</si>
  <si>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</si>
  <si>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</si>
  <si>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</si>
  <si>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</si>
  <si>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</si>
  <si>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</si>
  <si>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</si>
  <si>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</si>
  <si>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</si>
  <si>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</si>
  <si>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</si>
  <si>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</si>
  <si>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</si>
  <si>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</si>
  <si>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</si>
  <si>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</si>
  <si>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</si>
  <si>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</si>
  <si>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</si>
  <si>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</si>
  <si>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</si>
  <si>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</si>
  <si>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</si>
  <si>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</si>
  <si>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</si>
  <si>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</si>
  <si>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</si>
  <si>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</si>
  <si>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</si>
  <si>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</si>
  <si>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</si>
  <si>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</si>
  <si>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</si>
  <si>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</si>
  <si>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</si>
  <si>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</si>
  <si>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</si>
  <si>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</si>
  <si>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</si>
  <si>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</si>
  <si>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</si>
  <si>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</si>
  <si>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</si>
  <si>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</si>
  <si>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</si>
  <si>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</si>
  <si>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</si>
  <si>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</si>
  <si>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</si>
  <si>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</si>
  <si>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</si>
  <si>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</si>
  <si>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</si>
  <si>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</si>
  <si>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</si>
  <si>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</si>
  <si>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</si>
  <si>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</si>
  <si>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</si>
  <si>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</si>
  <si>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</si>
  <si>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</si>
  <si>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</si>
  <si>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</si>
  <si>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</si>
  <si>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</si>
  <si>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</si>
  <si>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</si>
  <si>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</si>
  <si>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</si>
  <si>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</si>
  <si>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</si>
  <si>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</si>
  <si>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</si>
  <si>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</si>
  <si>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</si>
  <si>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</si>
  <si>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</si>
  <si>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</si>
  <si>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</si>
  <si>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</si>
  <si>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</si>
  <si>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</si>
  <si>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</si>
  <si>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</si>
  <si>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</si>
  <si>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</si>
  <si>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</si>
  <si>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</si>
  <si>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</si>
  <si>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</si>
  <si>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</si>
  <si>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</si>
  <si>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</si>
  <si>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</si>
  <si>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</si>
  <si>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</si>
  <si>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</si>
  <si>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</si>
  <si>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</si>
  <si>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</si>
  <si>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</si>
  <si>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</si>
  <si>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</si>
  <si>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</si>
  <si>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</si>
  <si>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</si>
  <si>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</si>
  <si>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</si>
  <si>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</si>
  <si>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</si>
  <si>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</si>
  <si>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</si>
  <si>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</si>
  <si>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</si>
  <si>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</si>
  <si>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</si>
  <si>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</si>
  <si>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</si>
  <si>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</si>
  <si>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</si>
  <si>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</si>
  <si>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</si>
  <si>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</si>
  <si>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</si>
  <si>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</si>
  <si>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</si>
  <si>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</si>
  <si>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</si>
  <si>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</si>
  <si>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</si>
  <si>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</si>
  <si>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</si>
  <si>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</si>
  <si>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</si>
  <si>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</si>
  <si>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</si>
  <si>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</si>
  <si>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</si>
  <si>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</si>
  <si>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</si>
  <si>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</si>
  <si>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</si>
  <si>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</si>
  <si>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</si>
  <si>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</si>
  <si>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</si>
  <si>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</si>
  <si>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</si>
  <si>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</si>
  <si>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</si>
  <si>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</si>
  <si>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</si>
  <si>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</si>
  <si>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</si>
  <si>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</si>
  <si>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</si>
  <si>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</si>
  <si>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</si>
  <si>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</si>
  <si>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</si>
  <si>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</si>
  <si>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</si>
  <si>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</si>
  <si>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</si>
  <si>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</si>
  <si>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</si>
  <si>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</si>
  <si>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</si>
  <si>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</si>
  <si>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</si>
  <si>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</si>
  <si>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</si>
  <si>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</si>
  <si>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</si>
  <si>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</si>
  <si>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</si>
  <si>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</si>
  <si>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</si>
  <si>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</si>
  <si>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</si>
  <si>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</si>
  <si>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</si>
  <si>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</si>
  <si>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</si>
  <si>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</si>
  <si>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</si>
  <si>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</si>
  <si>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</si>
  <si>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</si>
  <si>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</si>
  <si>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</si>
  <si>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</si>
  <si>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</si>
  <si>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</si>
  <si>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</si>
  <si>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</si>
  <si>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</si>
  <si>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</si>
  <si>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</si>
  <si>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</si>
  <si>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</si>
  <si>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</si>
  <si>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</si>
  <si>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</si>
  <si>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</si>
  <si>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</si>
  <si>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</si>
  <si>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</si>
  <si>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</si>
  <si>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</si>
  <si>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</si>
  <si>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</si>
  <si>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</si>
  <si>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</si>
  <si>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</si>
  <si>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</si>
  <si>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</si>
  <si>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</si>
  <si>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</si>
  <si>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</si>
  <si>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</si>
  <si>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</si>
  <si>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</si>
  <si>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</si>
  <si>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</si>
  <si>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</si>
  <si>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</si>
  <si>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</si>
  <si>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</si>
  <si>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</si>
  <si>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</si>
  <si>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</si>
  <si>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</si>
  <si>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</si>
  <si>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</si>
  <si>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</si>
  <si>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</si>
  <si>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</si>
  <si>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</si>
  <si>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</si>
  <si>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</si>
  <si>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</si>
  <si>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</si>
  <si>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</si>
  <si>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</si>
  <si>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</si>
  <si>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</si>
  <si>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</si>
  <si>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</si>
  <si>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</si>
  <si>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</si>
  <si>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</si>
  <si>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</si>
  <si>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</si>
  <si>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</si>
  <si>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</si>
  <si>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</si>
  <si>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</si>
  <si>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</si>
  <si>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</si>
  <si>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</si>
  <si>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</si>
  <si>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</si>
  <si>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</si>
  <si>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</si>
  <si>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</si>
  <si>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</si>
  <si>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</si>
  <si>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</si>
  <si>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</si>
  <si>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</si>
  <si>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</si>
  <si>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</si>
  <si>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</si>
  <si>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</si>
  <si>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</si>
  <si>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</si>
  <si>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</si>
  <si>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</si>
  <si>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</si>
  <si>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</si>
  <si>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</si>
  <si>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</si>
  <si>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</si>
  <si>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</si>
  <si>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</si>
  <si>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</si>
  <si>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</si>
  <si>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</si>
  <si>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</si>
  <si>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</si>
  <si>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</si>
  <si>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</si>
  <si>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</si>
  <si>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</si>
  <si>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</si>
  <si>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</si>
  <si>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</si>
  <si>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</si>
  <si>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</si>
  <si>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</si>
  <si>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</si>
  <si>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</si>
  <si>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</si>
  <si>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</si>
  <si>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</si>
  <si>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</si>
  <si>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</si>
  <si>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</si>
  <si>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</si>
  <si>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</si>
  <si>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</si>
  <si>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</si>
  <si>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</si>
  <si>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</si>
  <si>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</si>
  <si>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</si>
  <si>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</si>
  <si>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</si>
  <si>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</si>
  <si>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</si>
  <si>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</si>
  <si>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</si>
  <si>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</si>
  <si>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</si>
  <si>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</si>
  <si>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</si>
  <si>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</si>
  <si>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</si>
  <si>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</si>
  <si>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</si>
  <si>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</si>
  <si>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</si>
  <si>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</si>
  <si>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</si>
  <si>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</si>
  <si>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</si>
  <si>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</si>
  <si>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</si>
  <si>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</si>
  <si>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</si>
  <si>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</si>
  <si>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</si>
  <si>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</si>
  <si>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</si>
  <si>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</si>
  <si>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</si>
  <si>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</si>
  <si>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</si>
  <si>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</si>
  <si>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</si>
  <si>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</si>
  <si>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</si>
  <si>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</si>
  <si>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</si>
  <si>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</si>
  <si>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</si>
  <si>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</si>
  <si>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</si>
  <si>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</si>
  <si>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</si>
  <si>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</si>
  <si>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</si>
  <si>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</si>
  <si>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</si>
  <si>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</si>
  <si>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</si>
  <si>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</si>
  <si>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</si>
  <si>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</si>
  <si>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</si>
  <si>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</si>
  <si>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</si>
  <si>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</si>
  <si>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</si>
  <si>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</si>
  <si>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</si>
  <si>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</si>
  <si>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</si>
  <si>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</si>
  <si>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</si>
  <si>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</si>
  <si>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</si>
  <si>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</si>
  <si>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</si>
  <si>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</si>
  <si>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</si>
  <si>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</si>
  <si>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</si>
  <si>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</si>
  <si>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</si>
  <si>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</si>
  <si>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</si>
  <si>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</si>
  <si>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</si>
  <si>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</si>
  <si>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</si>
  <si>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</si>
  <si>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</si>
  <si>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</si>
  <si>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</si>
  <si>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</si>
  <si>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</si>
  <si>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</si>
  <si>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</si>
  <si>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</si>
  <si>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</si>
  <si>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</si>
  <si>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</si>
  <si>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</si>
  <si>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</si>
  <si>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</si>
  <si>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</si>
  <si>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</si>
  <si>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</si>
  <si>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</si>
  <si>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</si>
  <si>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</si>
  <si>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</si>
  <si>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</si>
  <si>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</si>
  <si>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</si>
  <si>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</si>
  <si>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</si>
  <si>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</si>
  <si>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</si>
  <si>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</si>
  <si>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</si>
  <si>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</si>
  <si>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</si>
  <si>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</si>
  <si>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</si>
  <si>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</si>
  <si>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</si>
  <si>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</si>
  <si>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</si>
  <si>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</si>
  <si>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</si>
  <si>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</si>
  <si>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</si>
  <si>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</si>
  <si>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</si>
  <si>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</si>
  <si>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</si>
  <si>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</si>
  <si>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</si>
  <si>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</si>
  <si>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</si>
  <si>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</si>
  <si>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</si>
  <si>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</si>
  <si>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</si>
  <si>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</si>
  <si>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</si>
  <si>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</si>
  <si>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</si>
  <si>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</si>
  <si>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</si>
  <si>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</si>
  <si>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</si>
  <si>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</si>
  <si>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</si>
  <si>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</si>
  <si>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</si>
  <si>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</si>
  <si>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</si>
  <si>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</si>
  <si>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</si>
  <si>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</si>
  <si>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</si>
  <si>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</si>
  <si>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</si>
  <si>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</si>
  <si>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</si>
  <si>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</si>
  <si>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</si>
  <si>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</si>
  <si>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</si>
  <si>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</si>
  <si>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</si>
  <si>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</si>
  <si>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</si>
  <si>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</si>
  <si>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</si>
  <si>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</si>
  <si>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</si>
  <si>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</si>
  <si>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</si>
  <si>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</si>
  <si>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</si>
  <si>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</si>
  <si>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</si>
  <si>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</si>
  <si>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</si>
  <si>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</si>
  <si>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</si>
  <si>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</si>
  <si>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</si>
  <si>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</si>
  <si>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</si>
  <si>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</si>
  <si>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</si>
  <si>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</si>
  <si>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</si>
  <si>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</si>
  <si>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</si>
  <si>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</si>
  <si>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</si>
  <si>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</si>
  <si>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</si>
  <si>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</si>
  <si>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</si>
  <si>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</si>
  <si>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</si>
  <si>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</si>
  <si>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</si>
  <si>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</si>
  <si>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</si>
  <si>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</si>
  <si>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</si>
  <si>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</si>
  <si>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</si>
  <si>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</si>
  <si>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</si>
  <si>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</si>
  <si>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</si>
  <si>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</si>
  <si>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</si>
  <si>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</si>
  <si>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</si>
  <si>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</si>
  <si>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</si>
  <si>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</si>
  <si>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</si>
  <si>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</si>
  <si>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</si>
  <si>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</si>
  <si>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</si>
  <si>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</si>
  <si>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</si>
  <si>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</si>
  <si>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</si>
  <si>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</si>
  <si>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</si>
  <si>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</si>
  <si>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</si>
  <si>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</si>
  <si>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</si>
  <si>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</si>
  <si>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</si>
  <si>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</si>
  <si>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</si>
  <si>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</si>
  <si>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</si>
  <si>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</si>
  <si>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</si>
  <si>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</si>
  <si>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</si>
  <si>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</si>
  <si>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</si>
  <si>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</si>
  <si>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</si>
  <si>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</si>
  <si>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</si>
  <si>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</si>
  <si>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</si>
  <si>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</si>
  <si>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</si>
  <si>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</si>
  <si>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</si>
  <si>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</si>
  <si>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</si>
  <si>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</si>
  <si>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</si>
  <si>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</si>
  <si>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</si>
  <si>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</si>
  <si>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</si>
  <si>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</si>
  <si>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</si>
  <si>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</si>
  <si>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</si>
  <si>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</si>
  <si>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</si>
  <si>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</si>
  <si>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</si>
  <si>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</si>
  <si>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</si>
  <si>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</si>
  <si>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</si>
  <si>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</si>
  <si>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</si>
  <si>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</si>
  <si>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</si>
  <si>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</si>
  <si>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</si>
  <si>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</si>
  <si>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</si>
  <si>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</si>
  <si>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</si>
  <si>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</si>
  <si>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</si>
  <si>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</si>
  <si>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</si>
  <si>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</si>
  <si>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</si>
  <si>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</si>
  <si>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</si>
  <si>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</si>
  <si>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</si>
  <si>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</si>
  <si>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</si>
  <si>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</si>
  <si>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</si>
  <si>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</si>
  <si>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</si>
  <si>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</si>
  <si>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</si>
  <si>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</si>
  <si>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</si>
  <si>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</si>
  <si>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</si>
  <si>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</si>
  <si>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</si>
  <si>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</si>
  <si>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</si>
  <si>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</si>
  <si>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</si>
  <si>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</si>
  <si>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</si>
  <si>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</si>
  <si>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</si>
  <si>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</si>
  <si>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</si>
  <si>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</si>
  <si>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</si>
  <si>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</si>
  <si>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</si>
  <si>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</si>
  <si>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</si>
  <si>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</si>
  <si>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</si>
  <si>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</si>
  <si>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</si>
  <si>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</si>
  <si>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</si>
  <si>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</si>
  <si>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</si>
  <si>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</si>
  <si>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</si>
  <si>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</si>
  <si>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</si>
  <si>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</si>
  <si>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</si>
  <si>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</si>
  <si>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</si>
  <si>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</si>
  <si>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</si>
  <si>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</si>
  <si>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</si>
  <si>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</si>
  <si>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</si>
  <si>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</si>
  <si>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</si>
  <si>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</si>
  <si>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</si>
  <si>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</si>
  <si>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</si>
  <si>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</si>
  <si>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</si>
  <si>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</si>
  <si>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</si>
  <si>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</si>
  <si>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</si>
  <si>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</si>
  <si>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</si>
  <si>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</si>
  <si>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</si>
  <si>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</si>
  <si>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</si>
  <si>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</si>
  <si>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</si>
  <si>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</si>
  <si>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</si>
  <si>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</si>
  <si>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</si>
  <si>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</si>
  <si>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</si>
  <si>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</si>
  <si>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</si>
  <si>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</si>
  <si>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</si>
  <si>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</si>
  <si>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</si>
  <si>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</si>
  <si>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</si>
  <si>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</si>
  <si>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</si>
  <si>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</si>
  <si>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</si>
  <si>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</si>
  <si>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</si>
  <si>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</si>
  <si>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</si>
  <si>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</si>
  <si>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</si>
  <si>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</si>
  <si>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</si>
  <si>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</si>
  <si>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</si>
  <si>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</si>
  <si>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</si>
  <si>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</si>
  <si>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</si>
  <si>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</si>
  <si>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</si>
  <si>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</si>
  <si>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</si>
  <si>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</si>
  <si>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</si>
  <si>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</si>
  <si>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</si>
  <si>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</si>
  <si>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</si>
  <si>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</si>
  <si>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</si>
  <si>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</si>
  <si>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</si>
  <si>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</si>
  <si>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</si>
  <si>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</si>
  <si>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</si>
  <si>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</si>
  <si>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</si>
  <si>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</si>
  <si>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</si>
  <si>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</si>
  <si>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</si>
  <si>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</si>
  <si>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</si>
  <si>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</si>
  <si>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</si>
  <si>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</si>
  <si>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</si>
  <si>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</si>
  <si>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</si>
  <si>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</si>
  <si>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</si>
  <si>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</si>
  <si>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</si>
  <si>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</si>
  <si>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</si>
  <si>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</si>
  <si>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</si>
  <si>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</si>
  <si>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</si>
  <si>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</si>
  <si>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</si>
  <si>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</si>
  <si>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</si>
  <si>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</si>
  <si>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</si>
  <si>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</si>
  <si>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</si>
  <si>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</si>
  <si>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</si>
  <si>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</si>
  <si>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</si>
  <si>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</si>
  <si>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</si>
  <si>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</si>
  <si>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</si>
  <si>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</si>
  <si>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</si>
  <si>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</si>
  <si>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</si>
  <si>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</si>
  <si>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</si>
  <si>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</si>
  <si>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</si>
  <si>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</si>
  <si>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</si>
  <si>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</si>
  <si>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</si>
  <si>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</si>
  <si>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</si>
  <si>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</si>
  <si>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</si>
  <si>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</si>
  <si>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</si>
  <si>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</si>
  <si>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</si>
  <si>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</si>
  <si>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</si>
  <si>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</si>
  <si>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</si>
  <si>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</si>
  <si>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</si>
  <si>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</si>
  <si>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</si>
  <si>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</si>
  <si>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</si>
  <si>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</si>
  <si>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</si>
  <si>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</si>
  <si>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</si>
  <si>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</si>
  <si>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</si>
  <si>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</si>
  <si>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</si>
  <si>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</si>
  <si>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</si>
  <si>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</si>
  <si>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</si>
  <si>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</si>
  <si>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</si>
  <si>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</si>
  <si>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</si>
  <si>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</si>
  <si>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</si>
  <si>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</si>
  <si>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</si>
  <si>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</si>
  <si>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</si>
  <si>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</si>
  <si>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</si>
  <si>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</si>
  <si>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</si>
  <si>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</si>
  <si>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</si>
  <si>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</si>
  <si>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</si>
  <si>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</si>
  <si>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</si>
  <si>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</si>
  <si>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</si>
  <si>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</si>
  <si>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</si>
  <si>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</si>
  <si>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</si>
  <si>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</si>
  <si>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</si>
  <si>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</si>
  <si>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</si>
  <si>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</si>
  <si>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</si>
  <si>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</si>
  <si>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</si>
  <si>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</si>
  <si>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</si>
  <si>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</si>
  <si>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</si>
  <si>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</si>
  <si>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</si>
  <si>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</si>
  <si>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</si>
  <si>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</si>
  <si>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</si>
  <si>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</si>
  <si>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</si>
  <si>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</si>
  <si>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</si>
  <si>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</si>
  <si>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</si>
  <si>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</si>
  <si>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</si>
  <si>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</si>
  <si>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</si>
  <si>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</si>
  <si>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</si>
  <si>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</si>
  <si>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</si>
  <si>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</si>
  <si>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</si>
  <si>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</si>
  <si>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</si>
  <si>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</si>
  <si>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</si>
  <si>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</si>
  <si>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</si>
  <si>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</si>
  <si>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</si>
  <si>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</si>
  <si>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</si>
  <si>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</si>
  <si>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</si>
  <si>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</si>
  <si>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</si>
  <si>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</si>
  <si>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</si>
  <si>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</si>
  <si>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</si>
  <si>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</si>
  <si>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</si>
  <si>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</si>
  <si>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</si>
  <si>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</si>
  <si>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</si>
  <si>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</si>
  <si>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</si>
  <si>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</si>
  <si>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</si>
  <si>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</si>
  <si>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</si>
  <si>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</si>
  <si>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</si>
  <si>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</si>
  <si>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</si>
  <si>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</si>
  <si>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</si>
  <si>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</si>
  <si>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</si>
  <si>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</si>
  <si>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</si>
  <si>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</si>
  <si>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</si>
  <si>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</si>
  <si>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</si>
  <si>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</si>
  <si>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</si>
  <si>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</si>
  <si>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</si>
  <si>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</si>
  <si>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</si>
  <si>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</si>
  <si>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</si>
  <si>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</si>
  <si>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</si>
  <si>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</si>
  <si>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</si>
  <si>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</si>
  <si>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</si>
  <si>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</si>
  <si>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</si>
  <si>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</si>
  <si>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</si>
  <si>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</si>
  <si>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</si>
  <si>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</si>
  <si>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</si>
  <si>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</si>
  <si>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</si>
  <si>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</si>
  <si>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</si>
  <si>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</si>
  <si>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</si>
  <si>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</si>
  <si>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</si>
  <si>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</si>
  <si>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</si>
  <si>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</si>
  <si>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</si>
  <si>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</si>
  <si>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</si>
  <si>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</si>
  <si>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</si>
  <si>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</si>
  <si>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</si>
  <si>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</si>
  <si>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</si>
  <si>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</si>
  <si>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</si>
  <si>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</si>
  <si>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</si>
  <si>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</si>
  <si>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</si>
  <si>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</si>
  <si>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</si>
  <si>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</si>
  <si>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</si>
  <si>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</si>
  <si>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</si>
  <si>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</si>
  <si>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</si>
  <si>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</si>
  <si>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</si>
  <si>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</si>
  <si>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</si>
  <si>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</si>
  <si>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</si>
  <si>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</si>
  <si>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</si>
  <si>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</si>
  <si>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</si>
  <si>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</si>
  <si>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</si>
  <si>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</si>
  <si>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</si>
  <si>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</si>
  <si>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</si>
  <si>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</si>
  <si>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</si>
  <si>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</si>
  <si>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</si>
  <si>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</si>
  <si>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</si>
  <si>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</si>
  <si>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</si>
  <si>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</si>
  <si>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</si>
  <si>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</si>
  <si>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</si>
  <si>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</si>
  <si>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</si>
  <si>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</si>
  <si>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</si>
  <si>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</si>
  <si>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</si>
  <si>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</si>
  <si>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</si>
  <si>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</si>
  <si>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</si>
  <si>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</si>
  <si>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</si>
  <si>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</si>
  <si>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</si>
  <si>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</si>
  <si>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</si>
  <si>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</si>
  <si>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</si>
  <si>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</si>
  <si>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</si>
  <si>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</si>
  <si>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</si>
  <si>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</si>
  <si>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</si>
  <si>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</si>
  <si>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</si>
  <si>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</si>
  <si>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</si>
  <si>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</si>
  <si>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</si>
  <si>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</si>
  <si>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</si>
  <si>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</si>
  <si>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</si>
  <si>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</si>
  <si>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</si>
  <si>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</si>
  <si>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</si>
  <si>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</si>
  <si>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</si>
  <si>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</si>
  <si>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</si>
  <si>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</si>
  <si>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</si>
  <si>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</si>
  <si>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</si>
  <si>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</si>
  <si>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</si>
  <si>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</si>
  <si>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</si>
  <si>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</si>
  <si>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</si>
  <si>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</si>
  <si>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</si>
  <si>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</si>
  <si>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</si>
  <si>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</si>
  <si>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</si>
  <si>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</si>
  <si>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</si>
  <si>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</si>
  <si>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</si>
  <si>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</si>
  <si>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</si>
  <si>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</si>
  <si>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</si>
  <si>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</si>
  <si>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</si>
  <si>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</si>
  <si>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</si>
  <si>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</si>
  <si>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</si>
  <si>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</si>
  <si>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</si>
  <si>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</si>
  <si>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</si>
  <si>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</si>
  <si>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</si>
  <si>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</si>
  <si>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</si>
  <si>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</si>
  <si>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</si>
  <si>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</si>
  <si>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</si>
  <si>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</si>
  <si>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</si>
  <si>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</si>
  <si>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</si>
  <si>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</si>
  <si>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</si>
  <si>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</si>
  <si>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</si>
  <si>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</si>
  <si>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</si>
  <si>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</si>
  <si>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</si>
  <si>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</si>
  <si>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</si>
  <si>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</si>
  <si>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</si>
  <si>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</si>
  <si>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</si>
  <si>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</si>
  <si>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</si>
  <si>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</si>
  <si>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</si>
  <si>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</si>
  <si>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</si>
  <si>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</si>
  <si>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</si>
  <si>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</si>
  <si>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</si>
  <si>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</si>
  <si>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</si>
  <si>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</si>
  <si>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</si>
  <si>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</si>
  <si>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</si>
  <si>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</si>
  <si>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</si>
  <si>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</si>
  <si>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</si>
  <si>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</si>
  <si>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</si>
  <si>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</si>
  <si>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</si>
  <si>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</si>
  <si>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</si>
  <si>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</si>
  <si>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</si>
  <si>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</si>
  <si>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</si>
  <si>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</si>
  <si>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</si>
  <si>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</si>
  <si>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</si>
  <si>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</si>
  <si>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</si>
  <si>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</si>
  <si>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</si>
  <si>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</si>
  <si>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</si>
  <si>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</si>
  <si>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</si>
  <si>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</si>
  <si>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</si>
  <si>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</si>
  <si>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</si>
  <si>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</si>
  <si>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</si>
  <si>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</si>
  <si>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</si>
  <si>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</si>
  <si>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</si>
  <si>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</si>
  <si>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</si>
  <si>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</si>
  <si>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</si>
  <si>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</si>
  <si>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</si>
  <si>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</si>
  <si>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</si>
  <si>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</si>
  <si>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</si>
  <si>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</si>
  <si>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</si>
  <si>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</si>
  <si>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</si>
  <si>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</si>
  <si>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</si>
  <si>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</si>
  <si>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</si>
  <si>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</si>
  <si>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</si>
  <si>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</si>
  <si>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</si>
  <si>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</si>
  <si>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</si>
  <si>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</si>
  <si>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</si>
  <si>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</si>
  <si>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</si>
  <si>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</si>
  <si>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</si>
  <si>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</si>
  <si>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</si>
  <si>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</si>
  <si>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</si>
  <si>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</si>
  <si>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</si>
  <si>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</si>
  <si>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</si>
  <si>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</si>
  <si>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</si>
  <si>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</si>
  <si>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</si>
  <si>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</si>
  <si>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</si>
  <si>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</si>
  <si>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</si>
  <si>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</si>
  <si>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</si>
  <si>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</si>
  <si>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</si>
  <si>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</si>
  <si>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</si>
  <si>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</si>
  <si>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</si>
  <si>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</si>
  <si>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</si>
  <si>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</si>
  <si>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</si>
  <si>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</si>
  <si>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</si>
  <si>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</si>
  <si>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</si>
  <si>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</si>
  <si>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</si>
  <si>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</si>
  <si>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</si>
  <si>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</si>
  <si>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</si>
  <si>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</si>
  <si>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</si>
  <si>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</si>
  <si>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</si>
  <si>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</si>
  <si>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</si>
  <si>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</si>
  <si>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</si>
  <si>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</si>
  <si>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</si>
  <si>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</si>
  <si>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</si>
  <si>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</si>
  <si>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</si>
  <si>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</si>
  <si>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</si>
  <si>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</si>
  <si>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</si>
  <si>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</si>
  <si>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</si>
  <si>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</si>
  <si>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</si>
  <si>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</si>
  <si>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</si>
  <si>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</si>
  <si>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</si>
  <si>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</si>
  <si>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</si>
  <si>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</si>
  <si>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</si>
  <si>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</si>
  <si>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</si>
  <si>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</si>
  <si>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</si>
  <si>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</si>
  <si>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</si>
  <si>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</si>
  <si>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</si>
  <si>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</si>
  <si>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</si>
  <si>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</si>
  <si>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</si>
  <si>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</si>
  <si>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</si>
  <si>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</si>
  <si>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</si>
  <si>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</si>
  <si>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</si>
  <si>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</si>
  <si>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</si>
  <si>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</si>
  <si>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</si>
  <si>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</si>
  <si>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</si>
  <si>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</si>
  <si>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</si>
  <si>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</si>
  <si>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</si>
  <si>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</si>
  <si>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</si>
  <si>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</si>
  <si>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</si>
  <si>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</si>
  <si>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</si>
  <si>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</si>
  <si>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</si>
  <si>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</si>
  <si>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</si>
  <si>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</si>
  <si>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</si>
  <si>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</si>
  <si>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</si>
  <si>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</si>
  <si>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</si>
  <si>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</si>
  <si>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</si>
  <si>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</si>
  <si>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</si>
  <si>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</si>
  <si>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</si>
  <si>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</si>
  <si>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</si>
  <si>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</si>
  <si>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</si>
  <si>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</si>
  <si>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</si>
  <si>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</si>
  <si>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</si>
  <si>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</si>
  <si>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</si>
  <si>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</si>
  <si>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</si>
  <si>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</si>
  <si>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</si>
  <si>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</si>
  <si>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</si>
  <si>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</si>
  <si>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</si>
  <si>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</si>
  <si>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</si>
  <si>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</si>
  <si>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</si>
  <si>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</si>
  <si>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</si>
  <si>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</si>
  <si>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</si>
  <si>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</si>
  <si>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</si>
  <si>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</si>
  <si>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</si>
  <si>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</si>
  <si>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</si>
  <si>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</si>
  <si>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</si>
  <si>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</si>
  <si>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</si>
  <si>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</si>
  <si>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</si>
  <si>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</si>
  <si>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</si>
  <si>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</si>
  <si>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</si>
  <si>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</si>
  <si>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</si>
  <si>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</si>
  <si>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</si>
  <si>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</si>
  <si>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</si>
  <si>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</si>
  <si>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</si>
  <si>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</si>
  <si>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</si>
  <si>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</si>
  <si>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</si>
  <si>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</si>
  <si>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</si>
  <si>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</si>
  <si>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</si>
  <si>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</si>
  <si>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</si>
  <si>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</si>
  <si>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</si>
  <si>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</si>
  <si>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</si>
  <si>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</si>
  <si>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</si>
  <si>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</si>
  <si>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</si>
  <si>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</si>
  <si>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</si>
  <si>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</si>
  <si>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</si>
  <si>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</si>
  <si>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</si>
  <si>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</si>
  <si>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</si>
  <si>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</si>
  <si>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</si>
  <si>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</si>
  <si>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</si>
  <si>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</si>
  <si>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</si>
  <si>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</si>
  <si>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</si>
  <si>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</si>
  <si>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</si>
  <si>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</si>
  <si>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</si>
  <si>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</si>
  <si>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</si>
  <si>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</si>
  <si>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</si>
  <si>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</si>
  <si>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</si>
  <si>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</si>
  <si>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</si>
  <si>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</si>
  <si>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</si>
  <si>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</si>
  <si>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</si>
  <si>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</si>
  <si>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</si>
  <si>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</si>
  <si>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</si>
  <si>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</si>
  <si>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</si>
  <si>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</si>
  <si>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</si>
  <si>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</si>
  <si>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</si>
  <si>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</si>
  <si>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</si>
  <si>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</si>
  <si>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</si>
  <si>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</si>
  <si>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</si>
  <si>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</si>
  <si>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</si>
  <si>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</si>
  <si>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</si>
  <si>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</si>
  <si>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</si>
  <si>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</si>
  <si>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</si>
  <si>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</si>
  <si>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</si>
  <si>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</si>
  <si>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</si>
  <si>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</si>
  <si>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</si>
  <si>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</si>
  <si>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</si>
  <si>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</si>
  <si>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</si>
  <si>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</si>
  <si>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</si>
  <si>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</si>
  <si>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</si>
  <si>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</si>
  <si>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</si>
  <si>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</si>
  <si>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</si>
  <si>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</si>
  <si>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</si>
  <si>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</si>
  <si>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</si>
  <si>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</si>
  <si>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</si>
  <si>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</si>
  <si>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</si>
  <si>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</si>
  <si>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</si>
  <si>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</si>
  <si>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</si>
  <si>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</si>
  <si>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</si>
  <si>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</si>
  <si>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</si>
  <si>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</si>
  <si>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</si>
  <si>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</si>
  <si>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</si>
  <si>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</si>
  <si>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</si>
  <si>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</si>
  <si>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</si>
  <si>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</si>
  <si>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</si>
  <si>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</si>
  <si>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</si>
  <si>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</si>
  <si>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</si>
  <si>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</si>
  <si>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</si>
  <si>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</si>
  <si>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</si>
  <si>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</si>
  <si>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</si>
  <si>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</si>
  <si>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</si>
  <si>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</si>
  <si>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</si>
  <si>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</si>
  <si>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</si>
  <si>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</si>
  <si>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</si>
  <si>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</si>
  <si>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</si>
  <si>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</si>
  <si>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</si>
  <si>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</si>
  <si>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</si>
  <si>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</si>
  <si>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</si>
  <si>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</si>
  <si>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</si>
  <si>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</si>
  <si>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</si>
  <si>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</si>
  <si>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</si>
  <si>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</si>
  <si>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</si>
  <si>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</si>
  <si>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</si>
  <si>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</si>
  <si>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</si>
  <si>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</si>
  <si>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</si>
  <si>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</si>
  <si>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</si>
  <si>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</si>
  <si>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</si>
  <si>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</si>
  <si>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</si>
  <si>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</si>
  <si>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</si>
  <si>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</si>
  <si>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</si>
  <si>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</si>
  <si>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</si>
  <si>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</si>
  <si>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</si>
  <si>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</si>
  <si>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</si>
  <si>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</si>
  <si>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</si>
  <si>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</si>
  <si>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</si>
  <si>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</si>
  <si>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</si>
  <si>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</si>
  <si>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</si>
  <si>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</si>
  <si>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</si>
  <si>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</si>
  <si>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</si>
  <si>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</si>
  <si>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</si>
  <si>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</si>
  <si>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</si>
  <si>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</si>
  <si>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</si>
  <si>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</si>
  <si>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</si>
  <si>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</si>
  <si>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</si>
  <si>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</si>
  <si>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</si>
  <si>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</si>
  <si>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</si>
  <si>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</si>
  <si>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</si>
  <si>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</si>
  <si>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</si>
  <si>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</si>
  <si>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</si>
  <si>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</si>
  <si>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</si>
  <si>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</si>
  <si>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</si>
  <si>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</si>
  <si>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</si>
  <si>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</si>
  <si>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</si>
  <si>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</si>
  <si>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</si>
  <si>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</si>
  <si>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</si>
  <si>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</si>
  <si>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</si>
  <si>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</si>
  <si>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</si>
  <si>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</si>
  <si>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</si>
  <si>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</si>
  <si>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</si>
  <si>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</si>
  <si>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</si>
  <si>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</si>
  <si>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</si>
  <si>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</si>
  <si>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</si>
  <si>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</si>
  <si>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</si>
  <si>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</si>
  <si>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</si>
  <si>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</si>
  <si>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</si>
  <si>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</si>
  <si>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</si>
  <si>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</si>
  <si>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</si>
  <si>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</si>
  <si>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</si>
  <si>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</si>
  <si>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</si>
  <si>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</si>
  <si>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</si>
  <si>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</si>
  <si>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</si>
  <si>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</si>
  <si>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</si>
  <si>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</si>
  <si>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</si>
  <si>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</si>
  <si>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</si>
  <si>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</si>
  <si>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</si>
  <si>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</si>
  <si>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</si>
  <si>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</si>
  <si>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</si>
  <si>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</si>
  <si>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</si>
  <si>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</si>
  <si>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</si>
  <si>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</si>
  <si>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</si>
  <si>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</si>
  <si>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</si>
  <si>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</si>
  <si>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</si>
  <si>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</si>
  <si>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</si>
  <si>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</si>
  <si>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</si>
  <si>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</si>
  <si>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</si>
  <si>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</si>
  <si>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</si>
  <si>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</si>
  <si>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</si>
  <si>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</si>
  <si>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</si>
  <si>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</si>
  <si>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</si>
  <si>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</si>
  <si>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</si>
  <si>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</si>
  <si>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</si>
  <si>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</si>
  <si>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</si>
  <si>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</si>
  <si>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</si>
  <si>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</si>
  <si>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</si>
  <si>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</si>
  <si>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</si>
  <si>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</si>
  <si>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</si>
  <si>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</si>
  <si>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</si>
  <si>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</si>
  <si>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</si>
  <si>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</si>
  <si>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</si>
  <si>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</si>
  <si>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</si>
  <si>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</si>
  <si>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</si>
  <si>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</si>
  <si>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</si>
  <si>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</si>
  <si>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</si>
  <si>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</si>
  <si>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</si>
  <si>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</si>
  <si>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</si>
  <si>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</si>
  <si>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</si>
  <si>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</si>
  <si>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</si>
  <si>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</si>
  <si>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</si>
  <si>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</si>
  <si>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</si>
  <si>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</si>
  <si>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</si>
  <si>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</si>
  <si>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</si>
  <si>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</si>
  <si>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</si>
  <si>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</si>
  <si>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</si>
  <si>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</si>
  <si>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</si>
  <si>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</si>
  <si>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</si>
  <si>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</si>
  <si>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</si>
  <si>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</si>
  <si>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</si>
  <si>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</si>
  <si>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</si>
  <si>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</si>
  <si>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</si>
  <si>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</si>
  <si>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</si>
  <si>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</si>
  <si>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</si>
  <si>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</si>
  <si>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</si>
  <si>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</si>
  <si>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</si>
  <si>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</si>
  <si>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</si>
  <si>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</si>
  <si>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</si>
  <si>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</si>
  <si>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</si>
  <si>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</si>
  <si>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</si>
  <si>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</si>
  <si>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</si>
  <si>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</si>
  <si>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</si>
  <si>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</si>
  <si>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</si>
  <si>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</si>
  <si>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</si>
  <si>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</si>
  <si>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</si>
  <si>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</si>
  <si>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</si>
  <si>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</si>
  <si>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</si>
  <si>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</si>
  <si>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</si>
  <si>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</si>
  <si>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</si>
  <si>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</si>
  <si>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</si>
  <si>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</si>
  <si>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</si>
  <si>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</si>
  <si>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</si>
  <si>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</si>
  <si>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</si>
  <si>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</si>
  <si>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</si>
  <si>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</si>
  <si>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</si>
  <si>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</si>
  <si>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</si>
  <si>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</si>
  <si>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</si>
  <si>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</si>
  <si>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</si>
  <si>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</si>
  <si>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</si>
  <si>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</si>
  <si>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</si>
  <si>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</si>
  <si>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</si>
  <si>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</si>
  <si>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</si>
  <si>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</si>
  <si>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</si>
  <si>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</si>
  <si>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</si>
  <si>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</si>
  <si>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</si>
  <si>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</si>
  <si>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</si>
  <si>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</si>
  <si>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</si>
  <si>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</si>
  <si>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</si>
  <si>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</si>
  <si>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</si>
  <si>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</si>
  <si>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</si>
  <si>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</si>
  <si>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</si>
  <si>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</si>
  <si>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</si>
  <si>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</si>
  <si>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</si>
  <si>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</si>
  <si>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</si>
  <si>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</si>
  <si>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</si>
  <si>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</si>
  <si>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</si>
  <si>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</si>
  <si>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</si>
  <si>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</si>
  <si>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</si>
  <si>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</si>
  <si>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</si>
  <si>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</si>
  <si>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</si>
  <si>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</si>
  <si>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</si>
  <si>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</si>
  <si>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</si>
  <si>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</si>
  <si>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</si>
  <si>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</si>
  <si>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</si>
  <si>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</si>
  <si>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</si>
  <si>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</si>
  <si>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</si>
  <si>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</si>
  <si>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</si>
  <si>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</si>
  <si>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</si>
  <si>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</si>
  <si>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</si>
  <si>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</si>
  <si>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</si>
  <si>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</si>
  <si>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</si>
  <si>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</si>
  <si>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</si>
  <si>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</si>
  <si>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</si>
  <si>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</si>
  <si>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</si>
  <si>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</si>
  <si>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</si>
  <si>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</si>
  <si>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</si>
  <si>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</si>
  <si>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</si>
  <si>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</si>
  <si>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</si>
  <si>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</si>
  <si>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</si>
  <si>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</si>
  <si>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</si>
  <si>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</si>
  <si>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</si>
  <si>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</si>
  <si>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</si>
  <si>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</si>
  <si>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</si>
  <si>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</si>
  <si>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</si>
  <si>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</si>
  <si>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</si>
  <si>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</si>
  <si>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</si>
  <si>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</si>
  <si>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</si>
  <si>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</si>
  <si>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</si>
  <si>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</si>
  <si>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</si>
  <si>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</si>
  <si>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</si>
  <si>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</si>
  <si>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</si>
  <si>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</si>
  <si>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</si>
  <si>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</si>
  <si>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</si>
  <si>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</si>
  <si>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</si>
  <si>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</si>
  <si>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</si>
  <si>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</si>
  <si>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</si>
  <si>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</si>
  <si>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</si>
  <si>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</si>
  <si>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</si>
  <si>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</si>
  <si>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</si>
  <si>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</si>
  <si>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</si>
  <si>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</si>
  <si>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</si>
  <si>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</si>
  <si>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</si>
  <si>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</si>
  <si>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</si>
  <si>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</si>
  <si>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</si>
  <si>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</si>
  <si>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</si>
  <si>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</si>
  <si>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</si>
  <si>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</si>
  <si>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</si>
  <si>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</si>
  <si>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</si>
  <si>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</si>
  <si>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</si>
  <si>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</si>
  <si>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</si>
  <si>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</si>
  <si>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</si>
  <si>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</si>
  <si>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</si>
  <si>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</si>
  <si>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</si>
  <si>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</si>
  <si>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</si>
  <si>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</si>
  <si>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</si>
  <si>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</si>
  <si>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</si>
  <si>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</si>
  <si>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</si>
  <si>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</si>
  <si>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</si>
  <si>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</si>
  <si>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</si>
  <si>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</si>
  <si>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</si>
  <si>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</si>
  <si>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</si>
  <si>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</si>
  <si>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</si>
  <si>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</si>
  <si>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</si>
  <si>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</si>
  <si>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</si>
  <si>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</si>
  <si>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</si>
  <si>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</si>
  <si>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</si>
  <si>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</si>
  <si>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</si>
  <si>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</si>
  <si>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</si>
  <si>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</si>
  <si>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</si>
  <si>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</si>
  <si>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</si>
  <si>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</si>
  <si>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</si>
  <si>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</si>
  <si>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</si>
  <si>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</si>
  <si>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</si>
  <si>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</si>
  <si>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</si>
  <si>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</si>
  <si>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</si>
  <si>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</si>
  <si>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</si>
  <si>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</si>
  <si>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</si>
  <si>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</si>
  <si>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</si>
  <si>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</si>
  <si>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</si>
  <si>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</si>
  <si>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</si>
  <si>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</si>
  <si>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</si>
  <si>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</si>
  <si>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</si>
  <si>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</si>
  <si>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</si>
  <si>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</si>
  <si>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</si>
  <si>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</si>
  <si>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</si>
  <si>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</si>
  <si>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</si>
  <si>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</si>
  <si>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</si>
  <si>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</si>
  <si>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</si>
  <si>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</si>
  <si>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</si>
  <si>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</si>
  <si>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</si>
  <si>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</si>
  <si>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</si>
  <si>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</si>
  <si>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</si>
  <si>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</si>
  <si>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</si>
  <si>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</si>
  <si>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</si>
  <si>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</si>
  <si>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</si>
  <si>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</si>
  <si>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</si>
  <si>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</si>
  <si>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</si>
  <si>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</si>
  <si>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</si>
  <si>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</si>
  <si>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</si>
  <si>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</si>
  <si>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</si>
  <si>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</si>
  <si>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</si>
  <si>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</si>
  <si>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</si>
  <si>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</si>
  <si>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</si>
  <si>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</si>
  <si>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</si>
  <si>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</si>
  <si>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</si>
  <si>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</si>
  <si>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</si>
  <si>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</si>
  <si>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</si>
  <si>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</si>
  <si>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</si>
  <si>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</si>
  <si>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</si>
  <si>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</si>
  <si>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</si>
  <si>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</si>
  <si>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</si>
  <si>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</si>
  <si>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</si>
  <si>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</si>
  <si>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</si>
  <si>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</si>
  <si>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</si>
  <si>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</si>
  <si>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</si>
  <si>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</si>
  <si>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</si>
  <si>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</si>
  <si>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</si>
  <si>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</si>
  <si>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</si>
  <si>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</si>
  <si>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</si>
  <si>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</si>
  <si>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</si>
  <si>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</si>
  <si>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</si>
  <si>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</si>
  <si>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</si>
  <si>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</si>
  <si>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</si>
  <si>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</si>
  <si>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</si>
  <si>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</si>
  <si>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</si>
  <si>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</si>
  <si>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</si>
  <si>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</si>
  <si>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</si>
  <si>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</si>
  <si>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</si>
  <si>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</si>
  <si>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</si>
  <si>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</si>
  <si>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</si>
  <si>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</si>
  <si>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</si>
  <si>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</si>
  <si>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</si>
  <si>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</si>
  <si>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</si>
  <si>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</si>
  <si>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</si>
  <si>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</si>
  <si>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</si>
  <si>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</si>
  <si>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</si>
  <si>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</si>
  <si>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</si>
  <si>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</si>
  <si>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</si>
  <si>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</si>
  <si>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</si>
  <si>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</si>
  <si>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</si>
  <si>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</si>
  <si>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</si>
  <si>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</si>
  <si>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</si>
  <si>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</si>
  <si>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</si>
  <si>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</si>
  <si>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</si>
  <si>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</si>
  <si>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</si>
  <si>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</si>
  <si>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</si>
  <si>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</si>
  <si>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</si>
  <si>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</si>
  <si>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</si>
  <si>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</si>
  <si>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</si>
  <si>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</si>
  <si>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</si>
  <si>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</si>
  <si>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</si>
  <si>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</si>
  <si>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</si>
  <si>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</si>
  <si>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</si>
  <si>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</si>
  <si>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</si>
  <si>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</si>
  <si>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</si>
  <si>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</si>
  <si>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</si>
  <si>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</si>
  <si>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</si>
  <si>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</si>
  <si>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</si>
  <si>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</si>
  <si>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</si>
  <si>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</si>
  <si>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</si>
  <si>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</si>
  <si>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</si>
  <si>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</si>
  <si>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</si>
  <si>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</si>
  <si>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</si>
  <si>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</si>
  <si>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</si>
  <si>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</si>
  <si>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</si>
  <si>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</si>
  <si>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</si>
  <si>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</si>
  <si>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</si>
  <si>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</si>
  <si>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</si>
  <si>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</si>
  <si>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</si>
  <si>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</si>
  <si>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</si>
  <si>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</si>
  <si>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</si>
  <si>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</si>
  <si>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</si>
  <si>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</si>
  <si>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</si>
  <si>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</si>
  <si>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</si>
  <si>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</si>
  <si>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</si>
  <si>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</si>
  <si>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</si>
  <si>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</si>
  <si>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</si>
  <si>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</si>
  <si>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</si>
  <si>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</si>
  <si>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</si>
  <si>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</si>
  <si>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</si>
  <si>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</si>
  <si>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</si>
  <si>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</si>
  <si>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</si>
  <si>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</si>
  <si>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</si>
  <si>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</si>
  <si>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</si>
  <si>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</si>
  <si>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</si>
  <si>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</si>
  <si>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</si>
  <si>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</si>
  <si>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</si>
  <si>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</si>
  <si>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</si>
  <si>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</si>
  <si>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</si>
  <si>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</si>
  <si>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</si>
  <si>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</si>
  <si>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</si>
  <si>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</si>
  <si>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</si>
  <si>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</si>
  <si>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</si>
  <si>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</si>
  <si>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</si>
  <si>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</si>
  <si>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</si>
  <si>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</si>
  <si>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</si>
  <si>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</si>
  <si>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</si>
  <si>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</si>
  <si>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</si>
  <si>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</si>
  <si>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</si>
  <si>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</si>
  <si>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</si>
  <si>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</si>
  <si>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</si>
  <si>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</si>
  <si>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</si>
  <si>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</si>
  <si>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</si>
  <si>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</si>
  <si>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</si>
  <si>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</si>
  <si>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</si>
  <si>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</si>
  <si>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</si>
  <si>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</si>
  <si>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</si>
  <si>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</si>
  <si>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</si>
  <si>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</si>
  <si>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</si>
  <si>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</si>
  <si>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</si>
  <si>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</si>
  <si>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</si>
  <si>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</si>
  <si>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</si>
  <si>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</si>
  <si>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</si>
  <si>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</si>
  <si>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</si>
  <si>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</si>
  <si>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</si>
  <si>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</si>
  <si>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</si>
  <si>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</si>
  <si>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</si>
  <si>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</si>
  <si>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</si>
  <si>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</si>
  <si>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</si>
  <si>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</si>
  <si>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</si>
  <si>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</si>
  <si>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</si>
  <si>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</si>
  <si>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</si>
  <si>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</si>
  <si>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</si>
  <si>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</si>
  <si>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</si>
  <si>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</si>
  <si>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</si>
  <si>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</si>
  <si>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</si>
  <si>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</si>
  <si>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</si>
  <si>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</si>
  <si>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</si>
  <si>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</si>
  <si>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</si>
  <si>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</si>
  <si>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</si>
  <si>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</si>
  <si>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</si>
  <si>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</si>
  <si>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</si>
  <si>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</si>
  <si>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</si>
  <si>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</si>
  <si>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</si>
  <si>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</si>
  <si>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</si>
  <si>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</si>
  <si>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</si>
  <si>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</si>
  <si>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</si>
  <si>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</si>
  <si>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</si>
  <si>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</si>
  <si>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</si>
  <si>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</si>
  <si>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</si>
  <si>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</si>
  <si>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</si>
  <si>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</si>
  <si>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</si>
  <si>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</si>
  <si>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</si>
  <si>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</si>
  <si>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</si>
  <si>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</si>
  <si>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</si>
  <si>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</si>
  <si>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</si>
  <si>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</si>
  <si>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</si>
  <si>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</si>
  <si>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</si>
  <si>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</si>
  <si>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</si>
  <si>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</si>
  <si>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</si>
  <si>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</si>
  <si>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</si>
  <si>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</si>
  <si>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</si>
  <si>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</si>
  <si>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</si>
  <si>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</si>
  <si>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</si>
  <si>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</si>
  <si>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</si>
  <si>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</si>
  <si>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</si>
  <si>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</si>
  <si>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</si>
  <si>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</si>
  <si>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</si>
  <si>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</si>
  <si>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</si>
  <si>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</si>
  <si>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</si>
  <si>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</si>
  <si>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</si>
  <si>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</si>
  <si>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</si>
  <si>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</si>
  <si>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</si>
  <si>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</si>
  <si>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</si>
  <si>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</si>
  <si>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</si>
  <si>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</si>
  <si>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</si>
  <si>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</si>
  <si>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</si>
  <si>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</si>
  <si>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</si>
  <si>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</si>
  <si>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</si>
  <si>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</si>
  <si>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</si>
  <si>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</si>
  <si>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</si>
  <si>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</si>
  <si>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</si>
  <si>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</si>
  <si>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</si>
  <si>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</si>
  <si>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</si>
  <si>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</si>
  <si>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</si>
  <si>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</si>
  <si>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</si>
  <si>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</si>
  <si>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</si>
  <si>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</si>
  <si>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</si>
  <si>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</si>
  <si>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</si>
  <si>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</si>
  <si>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</si>
  <si>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</si>
  <si>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</si>
  <si>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</si>
  <si>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</si>
  <si>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</si>
  <si>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</si>
  <si>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</si>
  <si>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</si>
  <si>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</si>
  <si>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</si>
  <si>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</si>
  <si>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</si>
  <si>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</si>
  <si>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</si>
  <si>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</si>
  <si>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</si>
  <si>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</si>
  <si>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</si>
  <si>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</si>
  <si>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</si>
  <si>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</si>
  <si>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</si>
  <si>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</si>
  <si>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</si>
  <si>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</si>
  <si>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</si>
  <si>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</si>
  <si>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</si>
  <si>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</si>
  <si>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</si>
  <si>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</si>
  <si>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</si>
  <si>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</si>
  <si>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</si>
  <si>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</si>
  <si>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</si>
  <si>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</si>
  <si>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</si>
  <si>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</si>
  <si>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</si>
  <si>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</si>
  <si>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</si>
  <si>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</si>
  <si>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</si>
  <si>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</si>
  <si>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</si>
  <si>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</si>
  <si>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</si>
  <si>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</si>
  <si>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</si>
  <si>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</si>
  <si>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</si>
  <si>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</si>
  <si>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</si>
  <si>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</si>
  <si>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</si>
  <si>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</si>
  <si>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</si>
  <si>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</si>
  <si>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</si>
  <si>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</si>
  <si>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</si>
  <si>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</si>
  <si>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</si>
  <si>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</si>
  <si>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</si>
  <si>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</si>
  <si>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</si>
  <si>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</si>
  <si>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</si>
  <si>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</si>
  <si>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</si>
  <si>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</si>
  <si>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</si>
  <si>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</si>
  <si>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</si>
  <si>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</si>
  <si>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</si>
  <si>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</si>
  <si>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</si>
  <si>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</si>
  <si>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</si>
  <si>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</si>
  <si>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</si>
  <si>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</si>
  <si>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</si>
  <si>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</si>
  <si>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</si>
  <si>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</si>
  <si>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</si>
  <si>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</si>
  <si>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</si>
  <si>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</si>
  <si>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</si>
  <si>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</si>
  <si>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</si>
  <si>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</si>
  <si>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</si>
  <si>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</si>
  <si>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</si>
  <si>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</si>
  <si>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</si>
  <si>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</si>
  <si>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</si>
  <si>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</si>
  <si>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</si>
  <si>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</si>
  <si>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</si>
  <si>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</si>
  <si>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</si>
  <si>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</si>
  <si>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</si>
  <si>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</si>
  <si>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</si>
  <si>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</si>
  <si>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</si>
  <si>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</si>
  <si>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</si>
  <si>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</si>
  <si>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</si>
  <si>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</si>
  <si>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</si>
  <si>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</si>
  <si>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</si>
  <si>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</si>
  <si>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</si>
  <si>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</si>
  <si>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</si>
  <si>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</si>
  <si>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</si>
  <si>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</si>
  <si>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</si>
  <si>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</si>
  <si>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</si>
  <si>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</si>
  <si>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</si>
  <si>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</si>
  <si>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</si>
  <si>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</si>
  <si>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</si>
  <si>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</si>
  <si>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</si>
  <si>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</si>
  <si>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</si>
  <si>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</si>
  <si>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</si>
  <si>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</si>
  <si>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</si>
  <si>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</si>
  <si>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</si>
  <si>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</si>
  <si>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</si>
  <si>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</si>
  <si>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</si>
  <si>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</si>
  <si>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</si>
  <si>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</si>
  <si>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</si>
  <si>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</si>
  <si>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</si>
  <si>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</si>
  <si>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</si>
  <si>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</si>
  <si>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</si>
  <si>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</si>
  <si>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</si>
  <si>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</si>
  <si>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</si>
  <si>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</si>
  <si>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</si>
  <si>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</si>
  <si>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</si>
  <si>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</si>
  <si>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</si>
  <si>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</si>
  <si>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</si>
  <si>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</si>
  <si>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</si>
  <si>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</si>
  <si>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</si>
  <si>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</si>
  <si>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</si>
  <si>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</si>
  <si>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</si>
  <si>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</si>
  <si>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</si>
  <si>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</si>
  <si>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</si>
  <si>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</si>
  <si>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</si>
  <si>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</si>
  <si>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</si>
  <si>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</si>
  <si>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</si>
  <si>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</si>
  <si>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</si>
  <si>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</si>
  <si>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</si>
  <si>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</si>
  <si>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</si>
  <si>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</si>
  <si>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</si>
  <si>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</si>
  <si>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</si>
  <si>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</si>
  <si>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</si>
  <si>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</si>
  <si>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</si>
  <si>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</si>
  <si>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</si>
  <si>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</si>
  <si>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</si>
  <si>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</si>
  <si>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</si>
  <si>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</si>
  <si>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</si>
  <si>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</si>
  <si>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</si>
  <si>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</si>
  <si>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</si>
  <si>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</si>
  <si>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</si>
  <si>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</si>
  <si>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</si>
  <si>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</si>
  <si>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</si>
  <si>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</si>
  <si>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</si>
  <si>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</si>
  <si>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</si>
  <si>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</si>
  <si>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</si>
  <si>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</si>
  <si>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</si>
  <si>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</si>
  <si>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</si>
  <si>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</si>
  <si>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</si>
  <si>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</si>
  <si>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</si>
  <si>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</si>
  <si>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</si>
  <si>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</si>
  <si>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</si>
  <si>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</si>
  <si>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</si>
  <si>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</si>
  <si>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</si>
  <si>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</si>
  <si>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</si>
  <si>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</si>
  <si>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</si>
  <si>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</si>
  <si>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</si>
  <si>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</si>
  <si>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</si>
  <si>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</si>
  <si>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</si>
  <si>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</si>
  <si>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</si>
  <si>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</si>
  <si>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</si>
  <si>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</si>
  <si>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</si>
  <si>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</si>
  <si>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</si>
  <si>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</si>
  <si>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</si>
  <si>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</si>
  <si>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</si>
  <si>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</si>
  <si>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</si>
  <si>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</si>
  <si>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</si>
  <si>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</si>
  <si>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</si>
  <si>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</si>
  <si>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</si>
  <si>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</si>
  <si>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</si>
  <si>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</si>
  <si>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</si>
  <si>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</si>
  <si>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</si>
  <si>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</si>
  <si>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</si>
  <si>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</si>
  <si>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</si>
  <si>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</si>
  <si>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</si>
  <si>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</si>
  <si>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</si>
  <si>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</si>
  <si>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</si>
  <si>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</si>
  <si>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</si>
  <si>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</si>
  <si>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</si>
  <si>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</si>
  <si>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</si>
  <si>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</si>
  <si>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</si>
  <si>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</si>
  <si>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</si>
  <si>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</si>
  <si>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</si>
  <si>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</si>
  <si>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</si>
  <si>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</si>
  <si>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</si>
  <si>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</si>
  <si>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</si>
  <si>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</si>
  <si>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</si>
  <si>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</si>
  <si>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</si>
  <si>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</si>
  <si>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</si>
  <si>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</si>
  <si>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</si>
  <si>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</si>
  <si>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</si>
  <si>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</si>
  <si>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</si>
  <si>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</si>
  <si>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</si>
  <si>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</si>
  <si>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</si>
  <si>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</si>
  <si>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</si>
  <si>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</si>
  <si>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</si>
  <si>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</si>
  <si>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</si>
  <si>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</si>
  <si>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</si>
  <si>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</si>
  <si>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</si>
  <si>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</si>
  <si>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</si>
  <si>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</si>
  <si>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</si>
  <si>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</si>
  <si>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</si>
  <si>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</si>
  <si>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</si>
  <si>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</si>
  <si>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</si>
  <si>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</si>
  <si>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</si>
  <si>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</si>
  <si>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</si>
  <si>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</si>
  <si>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</si>
  <si>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</si>
  <si>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</si>
  <si>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</si>
  <si>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</si>
  <si>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</si>
  <si>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</si>
  <si>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</si>
  <si>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</si>
  <si>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</si>
  <si>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</si>
  <si>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</si>
  <si>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</si>
  <si>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</si>
  <si>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</si>
  <si>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</si>
  <si>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</si>
  <si>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</si>
  <si>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</si>
  <si>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</si>
  <si>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</si>
  <si>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</si>
  <si>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</si>
  <si>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</si>
  <si>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</si>
  <si>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</si>
  <si>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</si>
  <si>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</si>
  <si>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</si>
  <si>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</si>
  <si>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</si>
  <si>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</si>
  <si>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</si>
  <si>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</si>
  <si>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</si>
  <si>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</si>
  <si>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</si>
  <si>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</si>
  <si>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</si>
  <si>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</si>
  <si>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</si>
  <si>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</si>
  <si>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</si>
  <si>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</si>
  <si>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</si>
  <si>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</si>
  <si>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</si>
  <si>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</si>
  <si>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</si>
  <si>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</si>
  <si>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</si>
  <si>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</si>
  <si>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</si>
  <si>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</si>
  <si>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</si>
  <si>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</si>
  <si>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</si>
  <si>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</si>
  <si>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</si>
  <si>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</si>
  <si>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</si>
  <si>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</si>
  <si>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</si>
  <si>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</si>
  <si>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</si>
  <si>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</si>
  <si>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</si>
  <si>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</si>
  <si>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</si>
  <si>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</si>
  <si>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</si>
  <si>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</si>
  <si>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</si>
  <si>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</si>
  <si>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</si>
  <si>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</si>
  <si>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</si>
  <si>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</si>
  <si>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</si>
  <si>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</si>
  <si>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</si>
  <si>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</si>
  <si>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</si>
  <si>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</si>
  <si>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</si>
  <si>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</si>
  <si>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</si>
  <si>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</si>
  <si>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</si>
  <si>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</si>
  <si>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</si>
  <si>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</si>
  <si>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</si>
  <si>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</si>
  <si>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</si>
  <si>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</si>
  <si>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</si>
  <si>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</si>
  <si>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</si>
  <si>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</si>
  <si>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</si>
  <si>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</si>
  <si>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</si>
  <si>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</si>
  <si>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</si>
  <si>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</si>
  <si>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</si>
  <si>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</si>
  <si>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</si>
  <si>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</si>
  <si>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</si>
  <si>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</si>
  <si>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</si>
  <si>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</si>
  <si>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</si>
  <si>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</si>
  <si>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</si>
  <si>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</si>
  <si>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</si>
  <si>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</si>
  <si>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</si>
  <si>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</si>
  <si>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</si>
  <si>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</si>
  <si>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</si>
  <si>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</si>
  <si>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</si>
  <si>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</si>
  <si>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</si>
  <si>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</si>
  <si>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</si>
  <si>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</si>
  <si>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</si>
  <si>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</si>
  <si>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</si>
  <si>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</si>
  <si>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</si>
  <si>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</si>
  <si>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</si>
  <si>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</si>
  <si>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</si>
  <si>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</si>
  <si>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</si>
  <si>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</si>
  <si>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</si>
  <si>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</si>
  <si>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</si>
  <si>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</si>
  <si>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</si>
  <si>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</si>
  <si>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</si>
  <si>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</si>
  <si>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</si>
  <si>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</si>
  <si>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</si>
  <si>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</si>
  <si>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</si>
  <si>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</si>
  <si>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</si>
  <si>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</si>
  <si>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</si>
  <si>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</si>
  <si>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</si>
  <si>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</si>
  <si>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</si>
  <si>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</si>
  <si>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</si>
  <si>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</si>
  <si>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</si>
  <si>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</si>
  <si>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</si>
  <si>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</si>
  <si>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</si>
  <si>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</si>
  <si>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</si>
  <si>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</si>
  <si>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</si>
  <si>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</si>
  <si>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</si>
  <si>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</si>
  <si>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</si>
  <si>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</si>
  <si>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</si>
  <si>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</si>
  <si>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</si>
  <si>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</si>
  <si>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</si>
  <si>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</si>
  <si>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</si>
  <si>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</si>
  <si>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</si>
  <si>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</si>
  <si>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</si>
  <si>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</si>
  <si>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</si>
  <si>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</si>
  <si>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</si>
  <si>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</si>
  <si>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</si>
  <si>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</si>
  <si>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</si>
  <si>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</si>
  <si>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</si>
  <si>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</si>
  <si>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</si>
  <si>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</si>
  <si>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</si>
  <si>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</si>
  <si>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</si>
  <si>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</si>
  <si>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</si>
  <si>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</si>
  <si>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</si>
  <si>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</si>
  <si>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</si>
  <si>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</si>
  <si>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</si>
  <si>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</si>
  <si>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</si>
  <si>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</si>
  <si>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</si>
  <si>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</si>
  <si>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</si>
  <si>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</si>
  <si>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</si>
  <si>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</si>
  <si>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</si>
  <si>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</si>
  <si>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</si>
  <si>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</si>
  <si>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</si>
  <si>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</si>
  <si>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</si>
  <si>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</si>
  <si>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</si>
  <si>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</si>
  <si>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</si>
  <si>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</si>
  <si>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</si>
  <si>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</si>
  <si>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</si>
  <si>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</si>
  <si>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</si>
  <si>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</si>
  <si>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</si>
  <si>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</si>
  <si>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</si>
  <si>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</si>
  <si>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</si>
  <si>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</si>
  <si>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</si>
  <si>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</si>
  <si>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</si>
  <si>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</si>
  <si>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</si>
  <si>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</si>
  <si>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</si>
  <si>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</si>
  <si>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</si>
  <si>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</si>
  <si>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</si>
  <si>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</si>
  <si>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</si>
  <si>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</si>
  <si>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</si>
  <si>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</si>
  <si>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</si>
  <si>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</si>
  <si>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</si>
  <si>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</si>
  <si>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</si>
  <si>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</si>
  <si>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</si>
  <si>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</si>
  <si>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</si>
  <si>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</si>
  <si>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</si>
  <si>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</si>
  <si>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</si>
  <si>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</si>
  <si>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</si>
  <si>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</si>
  <si>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</si>
  <si>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</si>
  <si>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</si>
  <si>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</si>
  <si>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</si>
  <si>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</si>
  <si>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</si>
  <si>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</si>
  <si>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</si>
  <si>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</si>
  <si>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</si>
  <si>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</si>
  <si>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</si>
  <si>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</si>
  <si>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</si>
  <si>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</si>
  <si>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</si>
  <si>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</si>
  <si>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</si>
  <si>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</si>
  <si>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</si>
  <si>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</si>
  <si>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</si>
  <si>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</si>
  <si>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</si>
  <si>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</si>
  <si>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</si>
  <si>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</si>
  <si>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</si>
  <si>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</si>
  <si>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</si>
  <si>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</si>
  <si>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</si>
  <si>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</si>
  <si>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</si>
  <si>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</si>
  <si>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</si>
  <si>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</si>
  <si>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</si>
  <si>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</si>
  <si>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</si>
  <si>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</si>
  <si>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</si>
  <si>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</si>
  <si>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</si>
  <si>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</si>
  <si>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</si>
  <si>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</si>
  <si>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</si>
  <si>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</si>
  <si>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</si>
  <si>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</si>
  <si>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</si>
  <si>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</si>
  <si>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</si>
  <si>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</si>
  <si>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</si>
  <si>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</si>
  <si>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</si>
  <si>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</si>
  <si>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</si>
  <si>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</si>
  <si>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</si>
  <si>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</si>
  <si>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</si>
  <si>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</si>
  <si>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</si>
  <si>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</si>
  <si>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</si>
  <si>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</si>
  <si>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</si>
  <si>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</si>
  <si>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</si>
  <si>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</si>
  <si>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</si>
  <si>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</si>
  <si>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</si>
  <si>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</si>
  <si>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</si>
  <si>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</si>
  <si>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</si>
  <si>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</si>
  <si>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</si>
  <si>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</si>
  <si>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</si>
  <si>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</si>
  <si>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</si>
  <si>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</si>
  <si>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</si>
  <si>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</si>
  <si>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</si>
  <si>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</si>
  <si>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</si>
  <si>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</si>
  <si>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</si>
  <si>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</si>
  <si>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</si>
  <si>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</si>
  <si>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</si>
  <si>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</si>
  <si>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</si>
  <si>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</si>
  <si>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</si>
  <si>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</si>
  <si>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</si>
  <si>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</si>
  <si>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</si>
  <si>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</si>
  <si>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</si>
  <si>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</si>
  <si>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</si>
  <si>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</si>
  <si>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</si>
  <si>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</si>
  <si>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</si>
  <si>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</si>
  <si>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</si>
  <si>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</si>
  <si>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</si>
  <si>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</si>
  <si>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</si>
  <si>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</si>
  <si>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</si>
  <si>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</si>
  <si>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</si>
  <si>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</si>
  <si>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</si>
  <si>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</si>
  <si>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</si>
  <si>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</si>
  <si>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</si>
  <si>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</si>
  <si>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</si>
  <si>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</si>
  <si>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</si>
  <si>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</si>
  <si>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</si>
  <si>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</si>
  <si>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</si>
  <si>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</si>
  <si>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</si>
  <si>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</si>
  <si>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</si>
  <si>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</si>
  <si>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</si>
  <si>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</si>
  <si>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</si>
  <si>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</si>
  <si>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</si>
  <si>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</si>
  <si>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</si>
  <si>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</si>
  <si>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</si>
  <si>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</si>
  <si>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</si>
  <si>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</si>
  <si>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</si>
  <si>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</si>
  <si>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</si>
  <si>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</si>
  <si>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</si>
  <si>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</si>
  <si>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</si>
  <si>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</si>
  <si>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</si>
  <si>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</si>
  <si>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</si>
  <si>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</si>
  <si>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</si>
  <si>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</si>
  <si>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</si>
  <si>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</si>
  <si>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</si>
  <si>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</si>
  <si>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</si>
  <si>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</si>
  <si>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</si>
  <si>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</si>
  <si>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</si>
  <si>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</si>
  <si>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</si>
  <si>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</si>
  <si>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</si>
  <si>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</si>
  <si>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</si>
  <si>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</si>
  <si>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</si>
  <si>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</si>
  <si>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</si>
  <si>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</si>
  <si>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</si>
  <si>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</si>
  <si>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</si>
  <si>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</si>
  <si>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</si>
  <si>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</si>
  <si>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</si>
  <si>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</si>
  <si>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</si>
  <si>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</si>
  <si>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</si>
  <si>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</si>
  <si>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</si>
  <si>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</si>
  <si>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</si>
  <si>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</si>
  <si>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</si>
  <si>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</si>
  <si>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</si>
  <si>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</si>
  <si>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</si>
  <si>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</si>
  <si>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</si>
  <si>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</si>
  <si>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</si>
  <si>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</si>
  <si>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</si>
  <si>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</si>
  <si>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</si>
  <si>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</si>
  <si>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</si>
  <si>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</si>
  <si>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</si>
  <si>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</si>
  <si>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</si>
  <si>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</si>
  <si>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</si>
  <si>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</si>
  <si>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</si>
  <si>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</si>
  <si>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</si>
  <si>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</si>
  <si>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</si>
  <si>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</si>
  <si>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</si>
  <si>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</si>
  <si>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</si>
  <si>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</si>
  <si>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</si>
  <si>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</si>
  <si>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</si>
  <si>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</si>
  <si>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</si>
  <si>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</si>
  <si>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</si>
  <si>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</si>
  <si>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</si>
  <si>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</si>
  <si>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</si>
  <si>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</si>
  <si>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</si>
  <si>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</si>
  <si>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</si>
  <si>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</si>
  <si>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</si>
  <si>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</si>
  <si>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</si>
  <si>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</si>
  <si>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</si>
  <si>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</si>
  <si>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</si>
  <si>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</si>
  <si>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</si>
  <si>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</si>
  <si>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</si>
  <si>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</si>
  <si>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</si>
  <si>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</si>
  <si>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</si>
  <si>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</si>
  <si>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</si>
  <si>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</si>
  <si>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</si>
  <si>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</si>
  <si>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</si>
  <si>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</si>
  <si>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</si>
  <si>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</si>
  <si>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</si>
  <si>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</si>
  <si>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</si>
  <si>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</si>
  <si>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</si>
  <si>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</si>
  <si>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</si>
  <si>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</si>
  <si>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</si>
  <si>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</si>
  <si>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</si>
  <si>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</si>
  <si>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</si>
  <si>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</si>
  <si>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</si>
  <si>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</si>
  <si>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</si>
  <si>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</si>
  <si>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</si>
  <si>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</si>
  <si>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</si>
  <si>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</si>
  <si>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</si>
  <si>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</si>
  <si>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</si>
  <si>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</si>
  <si>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</si>
  <si>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</si>
  <si>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</si>
  <si>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</si>
  <si>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</si>
  <si>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</si>
  <si>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</si>
  <si>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</si>
  <si>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</si>
  <si>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</si>
  <si>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</si>
  <si>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</si>
  <si>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</si>
  <si>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</si>
  <si>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</si>
  <si>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</si>
  <si>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</si>
  <si>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</si>
  <si>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</si>
  <si>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</si>
  <si>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</si>
  <si>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</si>
  <si>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</si>
  <si>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</si>
  <si>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</si>
  <si>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</si>
  <si>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</si>
  <si>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</si>
  <si>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</si>
  <si>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</si>
  <si>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</si>
  <si>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</si>
  <si>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</si>
  <si>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</si>
  <si>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</si>
  <si>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</si>
  <si>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</si>
  <si>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</si>
  <si>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</si>
  <si>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</si>
  <si>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</si>
  <si>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</si>
  <si>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</si>
  <si>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</si>
  <si>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</si>
  <si>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</si>
  <si>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</si>
  <si>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</si>
  <si>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</si>
  <si>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</si>
  <si>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</si>
  <si>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</si>
  <si>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</si>
  <si>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</si>
  <si>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</si>
  <si>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</si>
  <si>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</si>
  <si>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</si>
  <si>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</si>
  <si>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</si>
  <si>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</si>
  <si>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</si>
  <si>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</si>
  <si>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</si>
  <si>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</si>
  <si>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</si>
  <si>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</si>
  <si>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</si>
  <si>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</si>
  <si>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</si>
  <si>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</si>
  <si>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</si>
  <si>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</si>
  <si>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</si>
  <si>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</si>
  <si>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</si>
  <si>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</si>
  <si>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</si>
  <si>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</si>
  <si>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</si>
  <si>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</si>
  <si>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</si>
  <si>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</si>
  <si>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</si>
  <si>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</si>
  <si>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</si>
  <si>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</si>
  <si>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</si>
  <si>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</si>
  <si>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</si>
  <si>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</si>
  <si>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</si>
  <si>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</si>
  <si>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</si>
  <si>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</si>
  <si>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</si>
  <si>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</si>
  <si>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</si>
  <si>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</si>
  <si>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</si>
  <si>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</si>
  <si>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</si>
  <si>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</si>
  <si>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</si>
  <si>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</si>
  <si>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</si>
  <si>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</si>
  <si>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</si>
  <si>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</si>
  <si>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</si>
  <si>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</si>
  <si>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</si>
  <si>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</si>
  <si>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</si>
  <si>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</si>
  <si>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</si>
  <si>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</si>
  <si>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</si>
  <si>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</si>
  <si>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</si>
  <si>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</si>
  <si>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</si>
  <si>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</si>
  <si>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</si>
  <si>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</si>
  <si>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</si>
  <si>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</si>
  <si>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</si>
  <si>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</si>
  <si>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</si>
  <si>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</si>
  <si>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</si>
  <si>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</si>
  <si>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</si>
  <si>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</si>
  <si>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</si>
  <si>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</si>
  <si>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</si>
  <si>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</si>
  <si>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</si>
  <si>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</si>
  <si>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</si>
  <si>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</si>
  <si>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</si>
  <si>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</si>
  <si>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</si>
  <si>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</si>
  <si>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</si>
  <si>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</si>
  <si>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</si>
  <si>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</si>
  <si>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</si>
  <si>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</si>
  <si>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</si>
  <si>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</si>
  <si>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</si>
  <si>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</si>
  <si>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</si>
  <si>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</si>
  <si>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</si>
  <si>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</si>
  <si>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</si>
  <si>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</si>
  <si>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</si>
  <si>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</si>
  <si>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</si>
  <si>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</si>
  <si>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</si>
  <si>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</si>
  <si>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</si>
  <si>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</si>
  <si>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</si>
  <si>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</si>
  <si>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</si>
  <si>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</si>
  <si>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</si>
  <si>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</si>
  <si>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</si>
  <si>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</si>
  <si>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</si>
  <si>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</si>
  <si>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</si>
  <si>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</si>
  <si>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</si>
  <si>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</si>
  <si>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</si>
  <si>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</si>
  <si>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</si>
  <si>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</si>
  <si>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</si>
  <si>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</si>
  <si>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</si>
  <si>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</si>
  <si>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</si>
  <si>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</si>
  <si>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</si>
  <si>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</si>
  <si>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</si>
  <si>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</si>
  <si>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</si>
  <si>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</si>
  <si>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</si>
  <si>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</si>
  <si>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</si>
  <si>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</si>
  <si>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</si>
  <si>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</si>
  <si>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</si>
  <si>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</si>
  <si>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</si>
  <si>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</si>
  <si>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</si>
  <si>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</si>
  <si>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</si>
  <si>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</si>
  <si>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</si>
  <si>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</si>
  <si>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</si>
  <si>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</si>
  <si>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</si>
  <si>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</si>
  <si>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</si>
  <si>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</si>
  <si>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</si>
  <si>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</si>
  <si>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</si>
  <si>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</si>
  <si>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</si>
  <si>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</si>
  <si>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</si>
  <si>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</si>
  <si>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</si>
  <si>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</si>
  <si>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</si>
  <si>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</si>
  <si>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</si>
  <si>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</si>
  <si>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</si>
  <si>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</si>
  <si>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</si>
  <si>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</si>
  <si>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</si>
  <si>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</si>
  <si>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</si>
  <si>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</si>
  <si>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</si>
  <si>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</si>
  <si>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</si>
  <si>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</si>
  <si>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</si>
  <si>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</si>
  <si>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</si>
  <si>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</si>
  <si>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</si>
  <si>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</si>
  <si>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</si>
  <si>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</si>
  <si>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</si>
  <si>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</si>
  <si>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</si>
  <si>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</si>
  <si>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</si>
  <si>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</si>
  <si>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</si>
  <si>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</si>
  <si>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</si>
  <si>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</si>
  <si>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</si>
  <si>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</si>
  <si>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</si>
  <si>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</si>
  <si>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</si>
  <si>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</si>
  <si>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</si>
  <si>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</si>
  <si>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</si>
  <si>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</si>
  <si>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</si>
  <si>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</si>
  <si>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</si>
  <si>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</si>
  <si>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</si>
  <si>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</si>
  <si>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</si>
  <si>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</si>
  <si>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</si>
  <si>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</si>
  <si>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</si>
  <si>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</si>
  <si>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</si>
  <si>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</si>
  <si>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</si>
  <si>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</si>
  <si>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</si>
  <si>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</si>
  <si>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</si>
  <si>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</si>
  <si>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</si>
  <si>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</si>
  <si>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</si>
  <si>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</si>
  <si>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</si>
  <si>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</si>
  <si>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</si>
  <si>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</si>
  <si>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</si>
  <si>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</si>
  <si>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</si>
  <si>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</si>
  <si>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</si>
  <si>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</si>
  <si>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</si>
  <si>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</si>
  <si>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</si>
  <si>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</si>
  <si>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</si>
  <si>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</si>
  <si>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</si>
  <si>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</si>
  <si>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</si>
  <si>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</si>
  <si>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</si>
  <si>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</si>
  <si>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</si>
  <si>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</si>
  <si>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</si>
  <si>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</si>
  <si>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</si>
  <si>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</si>
  <si>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</si>
  <si>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</si>
  <si>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</si>
  <si>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</si>
  <si>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</si>
  <si>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</si>
  <si>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</si>
  <si>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</si>
  <si>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</si>
  <si>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</si>
  <si>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</si>
  <si>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</si>
  <si>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</si>
  <si>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</si>
  <si>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</si>
  <si>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</si>
  <si>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</si>
  <si>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</si>
  <si>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</si>
  <si>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</si>
  <si>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</si>
  <si>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</si>
  <si>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</si>
  <si>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</si>
  <si>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</si>
  <si>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</si>
  <si>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</si>
  <si>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</si>
  <si>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</si>
  <si>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</si>
  <si>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</si>
  <si>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</si>
  <si>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</si>
  <si>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</si>
  <si>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</si>
  <si>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</si>
  <si>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</si>
  <si>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</si>
  <si>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</si>
  <si>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</si>
  <si>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</si>
  <si>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</si>
  <si>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</si>
  <si>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</si>
  <si>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</si>
  <si>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</si>
  <si>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</si>
  <si>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</si>
  <si>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</si>
  <si>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</si>
  <si>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</si>
  <si>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</si>
  <si>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</si>
  <si>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</si>
  <si>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</si>
  <si>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</si>
  <si>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</si>
  <si>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</si>
  <si>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</si>
  <si>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</si>
  <si>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</si>
  <si>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</si>
  <si>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</si>
  <si>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</si>
  <si>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</si>
  <si>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</si>
  <si>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</si>
  <si>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</si>
  <si>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</si>
  <si>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</si>
  <si>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</si>
  <si>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</si>
  <si>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</si>
  <si>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</si>
  <si>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</si>
  <si>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</si>
  <si>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</si>
  <si>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</si>
  <si>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</si>
  <si>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</si>
  <si>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</si>
  <si>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</si>
  <si>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</si>
  <si>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</si>
  <si>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</si>
  <si>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</si>
  <si>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</si>
  <si>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</si>
  <si>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</si>
  <si>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</si>
  <si>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</si>
  <si>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</si>
  <si>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</si>
  <si>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</si>
  <si>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</si>
  <si>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</si>
  <si>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</si>
  <si>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</si>
  <si>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</si>
  <si>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</si>
  <si>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</si>
  <si>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</si>
  <si>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</si>
  <si>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</si>
  <si>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</si>
  <si>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</si>
  <si>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</si>
  <si>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</si>
  <si>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</si>
  <si>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</si>
  <si>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</si>
  <si>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</si>
  <si>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</si>
  <si>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</si>
  <si>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</si>
  <si>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</si>
  <si>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</si>
  <si>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</si>
  <si>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</si>
  <si>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</si>
  <si>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</si>
  <si>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</si>
  <si>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</si>
  <si>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</si>
  <si>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</si>
  <si>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</si>
  <si>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</si>
  <si>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</si>
  <si>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</si>
  <si>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</si>
  <si>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</si>
  <si>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</si>
  <si>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</si>
  <si>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</si>
  <si>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</si>
  <si>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</si>
  <si>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</si>
  <si>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</si>
  <si>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</si>
  <si>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</si>
  <si>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</si>
  <si>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</si>
  <si>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</si>
  <si>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</si>
  <si>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</si>
  <si>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</si>
  <si>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</si>
  <si>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</si>
  <si>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</si>
  <si>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</si>
  <si>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</si>
  <si>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</si>
  <si>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</si>
  <si>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</si>
  <si>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</si>
  <si>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</si>
  <si>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</si>
  <si>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</si>
  <si>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</si>
  <si>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</si>
  <si>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</si>
  <si>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</si>
  <si>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</si>
  <si>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</si>
  <si>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</si>
  <si>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</si>
  <si>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</si>
  <si>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</si>
  <si>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</si>
  <si>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</si>
  <si>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</si>
  <si>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</si>
  <si>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</si>
  <si>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</si>
  <si>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</si>
  <si>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</si>
  <si>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</si>
  <si>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</si>
  <si>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</si>
  <si>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</si>
  <si>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</si>
  <si>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</si>
  <si>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</si>
  <si>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</si>
  <si>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</si>
  <si>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</si>
  <si>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</si>
  <si>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</si>
  <si>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</si>
  <si>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</si>
  <si>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</si>
  <si>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</si>
  <si>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</si>
  <si>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</si>
  <si>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</si>
  <si>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</si>
  <si>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</si>
  <si>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</si>
  <si>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</si>
  <si>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</si>
  <si>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</si>
  <si>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</si>
  <si>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</si>
  <si>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</si>
  <si>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</si>
  <si>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</si>
  <si>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</si>
  <si>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</si>
  <si>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</si>
  <si>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</si>
  <si>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</si>
  <si>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</si>
  <si>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</si>
  <si>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</si>
  <si>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</si>
  <si>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</si>
  <si>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</si>
  <si>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</si>
  <si>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</si>
  <si>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</si>
  <si>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</si>
  <si>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</si>
  <si>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</si>
  <si>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</si>
  <si>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</si>
  <si>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</si>
  <si>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</si>
  <si>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</si>
  <si>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</si>
  <si>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</si>
  <si>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</si>
  <si>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</si>
  <si>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</si>
  <si>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</si>
  <si>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</si>
  <si>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</si>
  <si>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</si>
  <si>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</si>
  <si>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</si>
  <si>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</si>
  <si>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</si>
  <si>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</si>
  <si>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</si>
  <si>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</si>
  <si>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</si>
  <si>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</si>
  <si>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</si>
  <si>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</si>
  <si>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</si>
  <si>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</si>
  <si>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</si>
  <si>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</si>
  <si>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</si>
  <si>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</si>
  <si>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</si>
  <si>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</si>
  <si>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</si>
  <si>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</si>
  <si>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</si>
  <si>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</si>
  <si>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</si>
  <si>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</si>
  <si>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</si>
  <si>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</si>
  <si>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</si>
  <si>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</si>
  <si>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</si>
  <si>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</si>
  <si>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</si>
  <si>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</si>
  <si>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</si>
  <si>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</si>
  <si>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</si>
  <si>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</si>
  <si>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</si>
  <si>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</si>
  <si>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</si>
  <si>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</si>
  <si>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</si>
  <si>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</si>
  <si>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</si>
  <si>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</si>
  <si>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</si>
  <si>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</si>
  <si>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</si>
  <si>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</si>
  <si>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</si>
  <si>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</si>
  <si>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</si>
  <si>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</si>
  <si>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</si>
  <si>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</si>
  <si>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</si>
  <si>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</si>
  <si>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</si>
  <si>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</si>
  <si>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</si>
  <si>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</si>
  <si>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</si>
  <si>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</si>
  <si>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</si>
  <si>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</si>
  <si>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</si>
  <si>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</si>
  <si>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</si>
  <si>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</si>
  <si>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</si>
  <si>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</si>
  <si>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</si>
  <si>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</si>
  <si>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</si>
  <si>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</si>
  <si>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</si>
  <si>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</si>
  <si>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</si>
  <si>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</si>
  <si>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</si>
  <si>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</si>
  <si>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</si>
  <si>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</si>
  <si>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</si>
  <si>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</si>
  <si>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</si>
  <si>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</si>
  <si>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</si>
  <si>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</si>
  <si>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</si>
  <si>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</si>
  <si>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</si>
  <si>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</si>
  <si>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</si>
  <si>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</si>
  <si>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</si>
  <si>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</si>
  <si>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</si>
  <si>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</si>
  <si>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</si>
  <si>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</si>
  <si>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</si>
  <si>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</si>
  <si>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</si>
  <si>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</si>
  <si>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</si>
  <si>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</si>
  <si>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</si>
  <si>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</si>
  <si>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</si>
  <si>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</si>
  <si>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</si>
  <si>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</si>
  <si>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</si>
  <si>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</si>
  <si>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</si>
  <si>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</si>
  <si>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</si>
  <si>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</si>
  <si>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</si>
  <si>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</si>
  <si>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</si>
  <si>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</si>
  <si>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</si>
  <si>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</si>
  <si>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</si>
  <si>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</si>
  <si>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</si>
  <si>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</si>
  <si>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</si>
  <si>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</si>
  <si>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</si>
  <si>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</si>
  <si>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</si>
  <si>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</si>
  <si>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</si>
  <si>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</si>
  <si>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</si>
  <si>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</si>
  <si>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</si>
  <si>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</si>
  <si>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</si>
  <si>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</si>
  <si>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</si>
  <si>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</si>
  <si>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</si>
  <si>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</si>
  <si>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</si>
  <si>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</si>
  <si>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</si>
  <si>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</si>
  <si>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</si>
  <si>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</si>
  <si>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</si>
  <si>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</si>
  <si>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</si>
  <si>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</si>
  <si>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</si>
  <si>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</si>
  <si>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</si>
  <si>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</si>
  <si>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</si>
  <si>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</si>
  <si>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</si>
  <si>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</si>
  <si>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</si>
  <si>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</si>
  <si>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</si>
  <si>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</si>
  <si>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</si>
  <si>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</si>
  <si>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</si>
  <si>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</si>
  <si>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</si>
  <si>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</si>
  <si>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</si>
  <si>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</si>
  <si>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</si>
  <si>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</si>
  <si>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</si>
  <si>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</si>
  <si>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</si>
  <si>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</si>
  <si>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</si>
  <si>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</si>
  <si>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</si>
  <si>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</si>
  <si>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</si>
  <si>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</si>
  <si>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</si>
  <si>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</si>
  <si>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</si>
  <si>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</si>
  <si>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</si>
  <si>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</si>
  <si>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</si>
  <si>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</si>
  <si>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</si>
  <si>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</si>
  <si>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</si>
  <si>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</si>
  <si>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</si>
  <si>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</si>
  <si>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</si>
  <si>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</si>
  <si>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</si>
  <si>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</si>
  <si>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</si>
  <si>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</si>
  <si>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</si>
  <si>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</si>
  <si>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</si>
  <si>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</si>
  <si>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</si>
  <si>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</si>
  <si>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</si>
  <si>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</si>
  <si>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</si>
  <si>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</si>
  <si>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</si>
  <si>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</si>
  <si>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</si>
  <si>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</si>
  <si>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</si>
  <si>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</si>
  <si>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</si>
  <si>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</si>
  <si>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</si>
  <si>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</si>
  <si>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</si>
  <si>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</si>
  <si>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</si>
  <si>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</si>
  <si>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</si>
  <si>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</si>
  <si>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</si>
  <si>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</si>
  <si>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</si>
  <si>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</si>
  <si>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</si>
  <si>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</si>
  <si>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</si>
  <si>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</si>
  <si>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</si>
  <si>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</si>
  <si>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</si>
  <si>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</si>
  <si>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</si>
  <si>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</si>
  <si>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</si>
  <si>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</si>
  <si>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</si>
  <si>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</si>
  <si>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</si>
  <si>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</si>
  <si>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</si>
  <si>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</si>
  <si>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</si>
  <si>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</si>
  <si>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</si>
  <si>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</si>
  <si>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</si>
  <si>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</si>
  <si>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</si>
  <si>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</si>
  <si>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</si>
  <si>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</si>
  <si>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</si>
  <si>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</si>
  <si>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</si>
  <si>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</si>
  <si>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</si>
  <si>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</si>
  <si>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</si>
  <si>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</si>
  <si>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</si>
  <si>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</si>
  <si>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</si>
  <si>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</si>
  <si>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</si>
  <si>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</si>
  <si>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</si>
  <si>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</si>
  <si>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</si>
  <si>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</si>
  <si>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</si>
  <si>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</si>
  <si>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</si>
  <si>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</si>
  <si>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</si>
  <si>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</si>
  <si>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</si>
  <si>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</si>
  <si>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</si>
  <si>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</si>
  <si>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</si>
  <si>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</si>
  <si>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</si>
  <si>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</si>
  <si>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</si>
  <si>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</si>
  <si>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</si>
  <si>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</si>
  <si>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</si>
  <si>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</si>
  <si>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</si>
  <si>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</si>
  <si>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</si>
  <si>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</si>
  <si>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</si>
  <si>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</si>
  <si>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</si>
  <si>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</si>
  <si>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</si>
  <si>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</si>
  <si>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</si>
  <si>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</si>
  <si>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</si>
  <si>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</si>
  <si>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</si>
  <si>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</si>
  <si>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</si>
  <si>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</si>
  <si>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</si>
  <si>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</si>
  <si>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</si>
  <si>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</si>
  <si>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</si>
  <si>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</si>
  <si>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</si>
  <si>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</si>
  <si>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</si>
  <si>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</si>
  <si>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</si>
  <si>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</si>
  <si>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</si>
  <si>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</si>
  <si>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</si>
  <si>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</si>
  <si>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</si>
  <si>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</si>
  <si>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</si>
  <si>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</si>
  <si>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</si>
  <si>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</si>
  <si>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</si>
  <si>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</si>
  <si>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</si>
  <si>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</si>
  <si>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</si>
  <si>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</si>
  <si>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</si>
  <si>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</si>
  <si>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</si>
  <si>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</si>
  <si>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</si>
  <si>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</si>
  <si>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</si>
  <si>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</si>
  <si>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</si>
  <si>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</si>
  <si>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</si>
  <si>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</si>
  <si>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</si>
  <si>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</si>
  <si>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</si>
  <si>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</si>
  <si>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</si>
  <si>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</si>
  <si>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</si>
  <si>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</si>
  <si>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</si>
  <si>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</si>
  <si>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</si>
  <si>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</si>
  <si>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</si>
  <si>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</si>
  <si>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</si>
  <si>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</si>
  <si>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</si>
  <si>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</si>
  <si>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</si>
  <si>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</si>
  <si>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</si>
  <si>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</si>
  <si>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</si>
  <si>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</si>
  <si>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</si>
  <si>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</si>
  <si>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</si>
  <si>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</si>
  <si>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</si>
  <si>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</si>
  <si>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</si>
  <si>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</si>
  <si>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</si>
  <si>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</si>
  <si>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</si>
  <si>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</si>
  <si>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</si>
  <si>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</si>
  <si>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</si>
  <si>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</si>
  <si>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</si>
  <si>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</si>
  <si>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</si>
  <si>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</si>
  <si>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</si>
  <si>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</si>
  <si>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</si>
  <si>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</si>
  <si>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</si>
  <si>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</si>
  <si>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</si>
  <si>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</si>
  <si>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</si>
  <si>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</si>
  <si>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</si>
  <si>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</si>
  <si>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</si>
  <si>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</si>
  <si>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</si>
  <si>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</si>
  <si>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</si>
  <si>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</si>
  <si>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</si>
  <si>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</si>
  <si>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</si>
  <si>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</si>
  <si>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</si>
  <si>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</si>
  <si>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</si>
  <si>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</si>
  <si>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</si>
  <si>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</si>
  <si>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</si>
  <si>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</si>
  <si>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</si>
  <si>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</si>
  <si>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</si>
  <si>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</si>
  <si>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</si>
  <si>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</si>
  <si>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</si>
  <si>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</si>
  <si>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</si>
  <si>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</si>
  <si>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</si>
  <si>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</si>
  <si>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</si>
  <si>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</si>
  <si>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</si>
  <si>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</si>
  <si>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</si>
  <si>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</si>
  <si>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</si>
  <si>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</si>
  <si>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</si>
  <si>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</si>
  <si>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</si>
  <si>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</si>
  <si>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</si>
  <si>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</si>
  <si>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</si>
  <si>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</si>
  <si>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</si>
  <si>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</si>
  <si>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</si>
  <si>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</si>
  <si>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</si>
  <si>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</si>
  <si>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</si>
  <si>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</si>
  <si>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</si>
  <si>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</si>
  <si>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</si>
  <si>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</si>
  <si>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</si>
  <si>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</si>
  <si>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</si>
  <si>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</si>
  <si>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</si>
  <si>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</si>
  <si>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</si>
  <si>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</si>
  <si>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</si>
  <si>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</si>
  <si>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</si>
  <si>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</si>
  <si>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</si>
  <si>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</si>
  <si>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</si>
  <si>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</si>
  <si>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</si>
  <si>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</si>
  <si>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</si>
  <si>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</si>
  <si>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</si>
  <si>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</si>
  <si>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</si>
  <si>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</si>
  <si>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</si>
  <si>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</si>
  <si>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</si>
  <si>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</si>
  <si>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</si>
  <si>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</si>
  <si>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</si>
  <si>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</si>
  <si>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</si>
  <si>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</si>
  <si>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</si>
  <si>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</si>
  <si>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</si>
  <si>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</si>
  <si>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</si>
  <si>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</si>
  <si>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</si>
  <si>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</si>
  <si>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</si>
  <si>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</si>
  <si>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</si>
  <si>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</si>
  <si>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</si>
  <si>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</si>
  <si>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</si>
  <si>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</si>
  <si>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</si>
  <si>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</si>
  <si>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</si>
  <si>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</si>
  <si>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</si>
  <si>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</si>
  <si>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</si>
  <si>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</si>
  <si>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</si>
  <si>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</si>
  <si>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</si>
  <si>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</si>
  <si>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</si>
  <si>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</si>
  <si>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</si>
  <si>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</si>
  <si>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</si>
  <si>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</si>
  <si>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</si>
  <si>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</si>
  <si>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</si>
  <si>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</si>
  <si>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</si>
  <si>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</si>
  <si>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</si>
  <si>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</si>
  <si>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</si>
  <si>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</si>
  <si>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</si>
  <si>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</si>
  <si>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</si>
  <si>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</si>
  <si>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</si>
  <si>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</si>
  <si>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</si>
  <si>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</si>
  <si>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</si>
  <si>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</si>
  <si>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</si>
  <si>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</si>
  <si>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</si>
  <si>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</si>
  <si>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</si>
  <si>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</si>
  <si>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</si>
  <si>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</si>
  <si>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</si>
  <si>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</si>
  <si>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</si>
  <si>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</si>
  <si>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</si>
  <si>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</si>
  <si>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</si>
  <si>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</si>
  <si>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</si>
  <si>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</si>
  <si>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</si>
  <si>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</si>
  <si>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</si>
  <si>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</si>
  <si>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</si>
  <si>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</si>
  <si>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</si>
  <si>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</si>
  <si>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</si>
  <si>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</si>
  <si>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</si>
  <si>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</si>
  <si>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</si>
  <si>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</si>
  <si>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</si>
  <si>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</si>
  <si>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</si>
  <si>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</si>
  <si>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</si>
  <si>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</si>
  <si>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</si>
  <si>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</si>
  <si>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</si>
  <si>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</si>
  <si>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</si>
  <si>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</si>
  <si>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</si>
  <si>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</si>
  <si>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</si>
  <si>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</si>
  <si>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</si>
  <si>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</si>
  <si>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</si>
  <si>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</si>
  <si>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</si>
  <si>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</si>
  <si>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</si>
  <si>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</si>
  <si>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</si>
  <si>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</si>
  <si>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</si>
  <si>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</si>
  <si>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</si>
  <si>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</si>
  <si>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</si>
  <si>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</si>
  <si>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</si>
  <si>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</si>
  <si>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</si>
  <si>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</si>
  <si>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</si>
  <si>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</si>
  <si>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</si>
  <si>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</si>
  <si>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</si>
  <si>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</si>
  <si>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</si>
  <si>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</si>
  <si>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</si>
  <si>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</si>
  <si>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</si>
  <si>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</si>
  <si>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</si>
  <si>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</si>
  <si>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</si>
  <si>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</si>
  <si>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</si>
  <si>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</si>
  <si>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</si>
  <si>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</si>
  <si>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</si>
  <si>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</si>
  <si>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</si>
  <si>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</si>
  <si>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</si>
  <si>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</si>
  <si>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</si>
  <si>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</si>
  <si>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</si>
  <si>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</si>
  <si>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</si>
  <si>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</si>
  <si>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</si>
  <si>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</si>
  <si>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</si>
  <si>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</si>
  <si>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</si>
  <si>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</si>
  <si>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</si>
  <si>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</si>
  <si>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</si>
  <si>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</si>
  <si>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</si>
  <si>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</si>
  <si>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</si>
  <si>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</si>
  <si>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</si>
  <si>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</si>
  <si>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</si>
  <si>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</si>
  <si>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</si>
  <si>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</si>
  <si>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</si>
  <si>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</si>
  <si>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</si>
  <si>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</si>
  <si>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</si>
  <si>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</si>
  <si>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</si>
  <si>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</si>
  <si>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</si>
  <si>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</si>
  <si>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</si>
  <si>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</si>
  <si>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</si>
  <si>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</si>
  <si>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</si>
  <si>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</si>
  <si>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</si>
  <si>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</si>
  <si>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</si>
  <si>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</si>
  <si>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</si>
  <si>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</si>
  <si>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</si>
  <si>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</si>
  <si>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</si>
  <si>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</si>
  <si>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</si>
  <si>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</si>
  <si>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</si>
  <si>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</si>
  <si>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</si>
  <si>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</si>
  <si>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</si>
  <si>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</si>
  <si>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</si>
  <si>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</si>
  <si>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</si>
  <si>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</si>
  <si>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</si>
  <si>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</si>
  <si>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</si>
  <si>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</si>
  <si>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</si>
  <si>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</si>
  <si>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</si>
  <si>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</si>
  <si>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</si>
  <si>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</si>
  <si>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</si>
  <si>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</si>
  <si>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</si>
  <si>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</si>
  <si>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</si>
  <si>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</si>
  <si>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</si>
  <si>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</si>
  <si>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</si>
  <si>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</si>
  <si>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</si>
  <si>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</si>
  <si>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</si>
  <si>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</si>
  <si>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</si>
  <si>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</si>
  <si>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</si>
  <si>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</si>
  <si>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</si>
  <si>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</si>
  <si>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</si>
  <si>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</si>
  <si>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</si>
  <si>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</si>
  <si>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</si>
  <si>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</si>
  <si>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</si>
  <si>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</si>
  <si>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</si>
  <si>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</si>
  <si>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</si>
  <si>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</si>
  <si>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</si>
  <si>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</si>
  <si>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</si>
  <si>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</si>
  <si>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</si>
  <si>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</si>
  <si>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</si>
  <si>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</si>
  <si>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</si>
  <si>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</si>
  <si>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</si>
  <si>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</si>
  <si>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</si>
  <si>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</si>
  <si>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</si>
  <si>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</si>
  <si>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</si>
  <si>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</si>
  <si>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</si>
  <si>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</si>
  <si>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</si>
  <si>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</si>
  <si>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</si>
  <si>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</si>
  <si>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</si>
  <si>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</si>
  <si>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</si>
  <si>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</si>
  <si>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</si>
  <si>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</si>
  <si>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</si>
  <si>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</si>
  <si>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</si>
  <si>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</si>
  <si>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</si>
  <si>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</si>
  <si>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</si>
  <si>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</si>
  <si>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</si>
  <si>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</si>
  <si>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</si>
  <si>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</si>
  <si>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</si>
  <si>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</si>
  <si>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</si>
  <si>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</si>
  <si>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</si>
  <si>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</si>
  <si>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</si>
  <si>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</si>
  <si>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</si>
  <si>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</si>
  <si>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</si>
  <si>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</si>
  <si>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</si>
  <si>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</si>
  <si>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</si>
  <si>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</si>
  <si>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</si>
  <si>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</si>
  <si>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</si>
  <si>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</si>
  <si>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</si>
  <si>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</si>
  <si>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</si>
  <si>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</si>
  <si>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</si>
  <si>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</si>
  <si>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</si>
  <si>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</si>
  <si>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</si>
  <si>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</si>
  <si>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</si>
  <si>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</si>
  <si>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</si>
  <si>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</si>
  <si>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</si>
  <si>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</si>
  <si>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</si>
  <si>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</si>
  <si>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</si>
  <si>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</si>
  <si>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</si>
  <si>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</si>
  <si>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</si>
  <si>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</si>
  <si>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</si>
  <si>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</si>
  <si>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</si>
  <si>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</si>
  <si>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</si>
  <si>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</si>
  <si>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</si>
  <si>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</si>
  <si>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</si>
  <si>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</si>
  <si>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</si>
  <si>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</si>
  <si>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</si>
  <si>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</si>
  <si>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</si>
  <si>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</si>
  <si>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</si>
  <si>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</si>
  <si>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</si>
  <si>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</si>
  <si>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</si>
  <si>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</si>
  <si>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</si>
  <si>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</si>
  <si>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</si>
  <si>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</si>
  <si>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</si>
  <si>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</si>
  <si>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</si>
  <si>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</si>
  <si>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</si>
  <si>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</si>
  <si>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</si>
  <si>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</si>
  <si>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</si>
  <si>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</si>
  <si>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</si>
  <si>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</si>
  <si>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</si>
  <si>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</si>
  <si>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</si>
  <si>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</si>
  <si>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</si>
  <si>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</si>
  <si>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</si>
  <si>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</si>
  <si>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</si>
  <si>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</si>
  <si>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</si>
  <si>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</si>
  <si>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</si>
  <si>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</si>
  <si>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</si>
  <si>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</si>
  <si>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</si>
  <si>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</si>
  <si>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</si>
  <si>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</si>
  <si>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</si>
  <si>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</si>
  <si>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</si>
  <si>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</si>
  <si>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</si>
  <si>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</si>
  <si>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</si>
  <si>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</si>
  <si>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</si>
  <si>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</si>
  <si>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</si>
  <si>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</si>
  <si>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</si>
  <si>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</si>
  <si>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</si>
  <si>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</si>
  <si>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</si>
  <si>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</si>
  <si>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</si>
  <si>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</si>
  <si>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</si>
  <si>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</si>
  <si>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</si>
  <si>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</si>
  <si>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</si>
  <si>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</si>
  <si>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</si>
  <si>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</si>
  <si>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</si>
  <si>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</si>
  <si>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</si>
  <si>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</si>
  <si>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</si>
  <si>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</si>
  <si>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</si>
  <si>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</si>
  <si>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</si>
  <si>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</si>
  <si>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</si>
  <si>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</si>
  <si>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</si>
  <si>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</si>
  <si>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</si>
  <si>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</si>
  <si>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</si>
  <si>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</si>
  <si>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</si>
  <si>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</si>
  <si>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</si>
  <si>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</si>
  <si>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</si>
  <si>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</si>
  <si>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</si>
  <si>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</si>
  <si>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</si>
  <si>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</si>
  <si>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</si>
  <si>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</si>
  <si>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</si>
  <si>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</si>
  <si>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</si>
  <si>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</si>
  <si>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</si>
  <si>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</si>
  <si>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</si>
  <si>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</si>
  <si>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</si>
  <si>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</si>
  <si>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</si>
  <si>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</si>
  <si>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</si>
  <si>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</si>
  <si>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</si>
  <si>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</si>
  <si>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</si>
  <si>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</si>
  <si>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</si>
  <si>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</si>
  <si>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</si>
  <si>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</si>
  <si>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</si>
  <si>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</si>
  <si>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</si>
  <si>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</si>
  <si>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</si>
  <si>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</si>
  <si>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</si>
  <si>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</si>
  <si>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</si>
  <si>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</si>
  <si>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</si>
  <si>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</si>
  <si>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</si>
  <si>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</si>
  <si>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</si>
  <si>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</si>
  <si>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</si>
  <si>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</si>
  <si>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</si>
  <si>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</si>
  <si>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</si>
  <si>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</si>
  <si>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</si>
  <si>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</si>
  <si>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</si>
  <si>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</si>
  <si>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</si>
  <si>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</si>
  <si>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</si>
  <si>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</si>
  <si>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</si>
  <si>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</si>
  <si>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</si>
  <si>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</si>
  <si>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</si>
  <si>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</si>
  <si>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</si>
  <si>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</si>
  <si>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</si>
  <si>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</si>
  <si>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</si>
  <si>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</si>
  <si>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</si>
  <si>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</si>
  <si>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</si>
  <si>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</si>
  <si>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</si>
  <si>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</si>
  <si>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</si>
  <si>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</si>
  <si>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</si>
  <si>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</si>
  <si>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</si>
  <si>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</si>
  <si>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</si>
  <si>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</si>
  <si>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</si>
  <si>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</si>
  <si>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</si>
  <si>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</si>
  <si>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</si>
  <si>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</si>
  <si>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</si>
  <si>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</si>
  <si>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</si>
  <si>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</si>
  <si>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</si>
  <si>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</si>
  <si>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</si>
  <si>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</si>
  <si>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</si>
  <si>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</si>
  <si>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</si>
  <si>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</si>
  <si>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</si>
  <si>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</si>
  <si>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</si>
  <si>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</si>
  <si>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</si>
  <si>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</si>
  <si>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</si>
  <si>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</si>
  <si>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</si>
  <si>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</si>
  <si>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</si>
  <si>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</si>
  <si>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</si>
  <si>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</si>
  <si>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</si>
  <si>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</si>
  <si>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</si>
  <si>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</si>
  <si>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</si>
  <si>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</si>
  <si>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</si>
  <si>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</si>
  <si>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</si>
  <si>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</si>
  <si>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</si>
  <si>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</si>
  <si>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</si>
  <si>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</si>
  <si>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</si>
  <si>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</si>
  <si>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</si>
  <si>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</si>
  <si>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</si>
  <si>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</si>
  <si>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</si>
  <si>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</si>
  <si>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</si>
  <si>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</si>
  <si>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</si>
  <si>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</si>
  <si>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</si>
  <si>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</si>
  <si>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</si>
  <si>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</si>
  <si>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</si>
  <si>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</si>
  <si>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</si>
  <si>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</si>
  <si>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</si>
  <si>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</si>
  <si>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</si>
  <si>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</si>
  <si>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</si>
  <si>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</si>
  <si>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</si>
  <si>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</si>
  <si>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</si>
  <si>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</si>
  <si>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</si>
  <si>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</si>
  <si>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</si>
  <si>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</si>
  <si>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</si>
  <si>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</si>
  <si>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</si>
  <si>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</si>
  <si>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</si>
  <si>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</si>
  <si>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</si>
  <si>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</si>
  <si>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</si>
  <si>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</si>
  <si>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</si>
  <si>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</si>
  <si>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</si>
  <si>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</si>
  <si>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</si>
  <si>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</si>
  <si>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</si>
  <si>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</si>
  <si>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</si>
  <si>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</si>
  <si>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</si>
  <si>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</si>
  <si>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</si>
  <si>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</si>
  <si>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</si>
  <si>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</si>
  <si>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</si>
  <si>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</si>
  <si>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</si>
  <si>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</si>
  <si>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</si>
  <si>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</si>
  <si>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</si>
  <si>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</si>
  <si>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</si>
  <si>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</si>
  <si>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</si>
  <si>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</si>
  <si>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</si>
  <si>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</si>
  <si>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</si>
  <si>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</si>
  <si>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</si>
  <si>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</si>
  <si>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</si>
  <si>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</si>
  <si>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</si>
  <si>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</si>
  <si>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</si>
  <si>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</si>
  <si>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</si>
  <si>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</si>
  <si>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</si>
  <si>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</si>
  <si>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</si>
  <si>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</si>
  <si>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</si>
  <si>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</si>
  <si>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</si>
  <si>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</si>
  <si>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</si>
  <si>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</si>
  <si>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</si>
  <si>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</si>
  <si>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</si>
  <si>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</si>
  <si>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</si>
  <si>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</si>
  <si>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</si>
  <si>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</si>
  <si>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</si>
  <si>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</si>
  <si>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</si>
  <si>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</si>
  <si>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</si>
  <si>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</si>
  <si>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</si>
  <si>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</si>
  <si>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</si>
  <si>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</si>
  <si>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</si>
  <si>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</si>
  <si>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</si>
  <si>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</si>
  <si>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</si>
  <si>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</si>
  <si>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</si>
  <si>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</si>
  <si>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</si>
  <si>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</si>
  <si>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</si>
  <si>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</si>
  <si>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</si>
  <si>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</si>
  <si>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</si>
  <si>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</si>
  <si>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</si>
  <si>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</si>
  <si>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</si>
  <si>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</si>
  <si>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</si>
  <si>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</si>
  <si>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</si>
  <si>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</si>
  <si>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</si>
  <si>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</si>
  <si>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</si>
  <si>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</si>
  <si>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</si>
  <si>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</si>
  <si>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</si>
  <si>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</si>
  <si>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</si>
  <si>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</si>
  <si>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</si>
  <si>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</si>
  <si>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</si>
  <si>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</si>
  <si>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</si>
  <si>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</si>
  <si>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</si>
  <si>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</si>
  <si>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</si>
  <si>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</si>
  <si>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</si>
  <si>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</si>
  <si>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</si>
  <si>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</si>
  <si>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</si>
  <si>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</si>
  <si>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</si>
  <si>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</si>
  <si>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</si>
  <si>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</si>
  <si>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</si>
  <si>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</si>
  <si>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</si>
  <si>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</si>
  <si>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</si>
  <si>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</si>
  <si>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</si>
  <si>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</si>
  <si>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</si>
  <si>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</si>
  <si>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</si>
  <si>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</si>
  <si>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</si>
  <si>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</si>
  <si>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</si>
  <si>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</si>
  <si>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</si>
  <si>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</si>
  <si>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</si>
  <si>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</si>
  <si>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</si>
  <si>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</si>
  <si>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</si>
  <si>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</si>
  <si>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</si>
  <si>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</si>
  <si>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</si>
  <si>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</si>
  <si>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</si>
  <si>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</si>
  <si>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</si>
  <si>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</si>
  <si>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</si>
  <si>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</si>
  <si>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</si>
  <si>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</si>
  <si>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</si>
  <si>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</si>
  <si>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</si>
  <si>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</si>
  <si>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</si>
  <si>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</si>
  <si>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</si>
  <si>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</si>
  <si>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</si>
  <si>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</si>
  <si>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</si>
  <si>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</si>
  <si>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</si>
  <si>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</si>
  <si>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</si>
  <si>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</si>
  <si>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</si>
  <si>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</si>
  <si>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</si>
  <si>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</si>
  <si>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</si>
  <si>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</si>
  <si>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</si>
  <si>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</si>
  <si>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</si>
  <si>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</si>
  <si>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</si>
  <si>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</si>
  <si>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</si>
  <si>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</si>
  <si>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</si>
  <si>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</si>
  <si>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</si>
  <si>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</si>
  <si>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</si>
  <si>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</si>
  <si>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</si>
  <si>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</si>
  <si>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</si>
  <si>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</si>
  <si>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</si>
  <si>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</si>
  <si>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</si>
  <si>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</si>
  <si>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</si>
  <si>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</si>
  <si>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</si>
  <si>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</si>
  <si>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</si>
  <si>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</si>
  <si>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</si>
  <si>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</si>
  <si>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</si>
  <si>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</si>
  <si>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</si>
  <si>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</si>
  <si>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</si>
  <si>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</si>
  <si>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</si>
  <si>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</si>
  <si>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</si>
  <si>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</si>
  <si>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</si>
  <si>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</si>
  <si>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</si>
  <si>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</si>
  <si>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</si>
  <si>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</si>
  <si>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</si>
  <si>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</si>
  <si>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</si>
  <si>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</si>
  <si>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</si>
  <si>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</si>
  <si>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</si>
  <si>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</si>
  <si>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</si>
  <si>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</si>
  <si>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</si>
  <si>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</si>
  <si>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</si>
  <si>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</si>
  <si>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</si>
  <si>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</si>
  <si>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</si>
  <si>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</si>
  <si>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</si>
  <si>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</si>
  <si>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</si>
  <si>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</si>
  <si>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</si>
  <si>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</si>
  <si>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</si>
  <si>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</si>
  <si>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</si>
  <si>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</si>
  <si>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</si>
  <si>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</si>
  <si>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</si>
  <si>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</si>
  <si>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</si>
  <si>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</si>
  <si>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</si>
  <si>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</si>
  <si>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</si>
  <si>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</si>
  <si>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</si>
  <si>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</si>
  <si>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</si>
  <si>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</si>
  <si>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</si>
  <si>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</si>
  <si>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</si>
  <si>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</si>
  <si>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</si>
  <si>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</si>
  <si>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</si>
  <si>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</si>
  <si>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</si>
  <si>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</si>
  <si>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</si>
  <si>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</si>
  <si>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</si>
  <si>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</si>
  <si>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</si>
  <si>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</si>
  <si>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</si>
  <si>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</si>
  <si>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</si>
  <si>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</si>
  <si>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</si>
  <si>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</si>
  <si>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</si>
  <si>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</si>
  <si>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</si>
  <si>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</si>
  <si>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</si>
  <si>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</si>
  <si>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</si>
  <si>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</si>
  <si>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</si>
  <si>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</si>
  <si>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</si>
  <si>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</si>
  <si>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</si>
  <si>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</si>
  <si>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</si>
  <si>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</si>
  <si>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</si>
  <si>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</si>
  <si>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</si>
  <si>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</si>
  <si>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</si>
  <si>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</si>
  <si>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</si>
  <si>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</si>
  <si>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</si>
  <si>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</si>
  <si>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</si>
  <si>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</si>
  <si>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</si>
  <si>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</si>
  <si>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</si>
  <si>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</si>
  <si>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</si>
  <si>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</si>
  <si>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</si>
  <si>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</si>
  <si>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</si>
  <si>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</si>
  <si>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</si>
  <si>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</si>
  <si>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</si>
  <si>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</si>
  <si>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</si>
  <si>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</si>
  <si>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</si>
  <si>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</si>
  <si>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</si>
  <si>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</si>
  <si>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</si>
  <si>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</si>
  <si>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</si>
  <si>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</si>
  <si>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</si>
  <si>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</si>
  <si>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</si>
  <si>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</si>
  <si>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</si>
  <si>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</si>
  <si>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</si>
  <si>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</si>
  <si>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</si>
  <si>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</si>
  <si>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</si>
  <si>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</si>
  <si>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</si>
  <si>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</si>
  <si>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</si>
  <si>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</si>
  <si>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</si>
  <si>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</si>
  <si>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</si>
  <si>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</si>
  <si>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</si>
  <si>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</si>
  <si>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</si>
  <si>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</si>
  <si>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</si>
  <si>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</si>
  <si>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</si>
  <si>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</si>
  <si>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</si>
  <si>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</si>
  <si>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</si>
  <si>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</si>
  <si>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</si>
  <si>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</si>
  <si>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</si>
  <si>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</si>
  <si>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</si>
  <si>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</si>
  <si>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</si>
  <si>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</si>
  <si>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</si>
  <si>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</si>
  <si>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</si>
  <si>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</si>
  <si>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</si>
  <si>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</si>
  <si>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</si>
  <si>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</si>
  <si>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</si>
  <si>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</si>
  <si>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</si>
  <si>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</si>
  <si>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</si>
  <si>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</si>
  <si>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</si>
  <si>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</si>
  <si>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</si>
  <si>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</si>
  <si>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</si>
  <si>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</si>
  <si>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</si>
  <si>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</si>
  <si>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</si>
  <si>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</si>
  <si>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</si>
  <si>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</si>
  <si>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</si>
  <si>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</si>
  <si>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</si>
  <si>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</si>
  <si>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</si>
  <si>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</si>
  <si>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</si>
  <si>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</si>
  <si>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</si>
  <si>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</si>
  <si>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</si>
  <si>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</si>
  <si>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</si>
  <si>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</si>
  <si>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</si>
  <si>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</si>
  <si>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</si>
  <si>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</si>
  <si>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</si>
  <si>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</si>
  <si>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</si>
  <si>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</si>
  <si>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</si>
  <si>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</si>
  <si>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</si>
  <si>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</si>
  <si>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</si>
  <si>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</si>
  <si>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</si>
  <si>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</si>
  <si>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</si>
  <si>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</si>
  <si>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</si>
  <si>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</si>
  <si>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</si>
  <si>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</si>
  <si>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</si>
  <si>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</si>
  <si>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</si>
  <si>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</si>
  <si>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</si>
  <si>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</si>
  <si>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</si>
  <si>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</si>
  <si>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</si>
  <si>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</si>
  <si>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</si>
  <si>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</si>
  <si>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</si>
  <si>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</si>
  <si>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</si>
  <si>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</si>
  <si>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</si>
  <si>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</si>
  <si>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</si>
  <si>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</si>
  <si>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</si>
  <si>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</si>
  <si>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</si>
  <si>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</si>
  <si>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</si>
  <si>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</si>
  <si>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</si>
  <si>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</si>
  <si>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</si>
  <si>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</si>
  <si>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</si>
  <si>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</si>
  <si>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</si>
  <si>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</si>
  <si>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</si>
  <si>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</si>
  <si>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</si>
  <si>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</si>
  <si>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</si>
  <si>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</si>
  <si>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</si>
  <si>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</si>
  <si>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</si>
  <si>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</si>
  <si>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</si>
  <si>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</si>
  <si>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</si>
  <si>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</si>
  <si>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</si>
  <si>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</si>
  <si>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</si>
  <si>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</si>
  <si>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</si>
  <si>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</si>
  <si>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</si>
  <si>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</si>
  <si>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</si>
  <si>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</si>
  <si>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</si>
  <si>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</si>
  <si>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</si>
  <si>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</si>
  <si>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</si>
  <si>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</si>
  <si>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</si>
  <si>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</si>
  <si>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</si>
  <si>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</si>
  <si>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</si>
  <si>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</si>
  <si>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</si>
  <si>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</si>
  <si>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</si>
  <si>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</si>
  <si>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</si>
  <si>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</si>
  <si>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</si>
  <si>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</si>
  <si>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</si>
  <si>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</si>
  <si>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</si>
  <si>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</si>
  <si>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</si>
  <si>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</si>
  <si>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</si>
  <si>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</si>
  <si>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</si>
  <si>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</si>
  <si>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</si>
  <si>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</si>
  <si>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</si>
  <si>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</si>
  <si>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</si>
  <si>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</si>
  <si>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</si>
  <si>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</si>
  <si>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</si>
  <si>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</si>
  <si>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</si>
  <si>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</si>
  <si>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</si>
  <si>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</si>
  <si>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</si>
  <si>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</si>
  <si>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</si>
  <si>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</si>
  <si>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</si>
  <si>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</si>
  <si>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</si>
  <si>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</si>
  <si>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</si>
  <si>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</si>
  <si>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</si>
  <si>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</si>
  <si>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</si>
  <si>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</si>
  <si>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</si>
  <si>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</si>
  <si>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</si>
  <si>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</si>
  <si>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</si>
  <si>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</si>
  <si>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</si>
  <si>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</si>
  <si>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</si>
  <si>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</si>
  <si>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</si>
  <si>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</si>
  <si>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</si>
  <si>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</si>
  <si>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</si>
  <si>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</si>
  <si>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</si>
  <si>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</si>
  <si>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</si>
  <si>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</si>
  <si>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</si>
  <si>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</si>
  <si>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</si>
  <si>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</si>
  <si>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</si>
  <si>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</si>
  <si>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</si>
  <si>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</si>
  <si>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</si>
  <si>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</si>
  <si>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</si>
  <si>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</si>
  <si>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</si>
  <si>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</si>
  <si>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</si>
  <si>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</si>
  <si>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</si>
  <si>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</si>
  <si>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</si>
  <si>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</si>
  <si>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</si>
  <si>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</si>
  <si>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</si>
  <si>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</si>
  <si>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</si>
  <si>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</si>
  <si>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</si>
  <si>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</si>
  <si>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</si>
  <si>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</si>
  <si>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</si>
  <si>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</si>
  <si>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</si>
  <si>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</si>
  <si>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</si>
  <si>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</si>
  <si>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</si>
  <si>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</si>
  <si>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</si>
  <si>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</si>
  <si>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</si>
  <si>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</si>
  <si>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</si>
  <si>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</si>
  <si>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</si>
  <si>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</si>
  <si>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</si>
  <si>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</si>
  <si>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</si>
  <si>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</si>
  <si>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</si>
  <si>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</si>
  <si>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</si>
  <si>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</si>
  <si>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</si>
  <si>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</si>
  <si>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</si>
  <si>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</si>
  <si>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</si>
  <si>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</si>
  <si>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</si>
  <si>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</si>
  <si>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</si>
  <si>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</si>
  <si>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</si>
  <si>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</si>
  <si>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</si>
  <si>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</si>
  <si>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</si>
  <si>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</si>
  <si>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</si>
  <si>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</si>
  <si>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</si>
  <si>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</si>
  <si>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</si>
  <si>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</si>
  <si>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</si>
  <si>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</si>
  <si>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</si>
  <si>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</si>
  <si>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</si>
  <si>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</si>
  <si>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</si>
  <si>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</si>
  <si>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</si>
  <si>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</si>
  <si>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</si>
  <si>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</si>
  <si>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</si>
  <si>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</si>
  <si>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</si>
  <si>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</si>
  <si>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</si>
  <si>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</si>
  <si>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</si>
  <si>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</si>
  <si>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</si>
  <si>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</si>
  <si>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</si>
  <si>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</si>
  <si>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</si>
  <si>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</si>
  <si>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</si>
  <si>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</si>
  <si>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</si>
  <si>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</si>
  <si>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</si>
  <si>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</si>
  <si>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</si>
  <si>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</si>
  <si>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</si>
  <si>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</si>
  <si>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</si>
  <si>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</si>
  <si>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</si>
  <si>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</si>
  <si>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</si>
  <si>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</si>
  <si>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</si>
  <si>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</si>
  <si>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</si>
  <si>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</si>
  <si>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</si>
  <si>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</si>
  <si>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</si>
  <si>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</si>
  <si>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</si>
  <si>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</si>
  <si>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</si>
  <si>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</si>
  <si>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</si>
  <si>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</si>
  <si>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</si>
  <si>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</si>
  <si>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</si>
  <si>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</si>
  <si>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</si>
  <si>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</si>
  <si>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</si>
  <si>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</si>
  <si>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</si>
  <si>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</si>
  <si>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</si>
  <si>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</si>
  <si>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</si>
  <si>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</si>
  <si>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</si>
  <si>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</si>
  <si>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</si>
  <si>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</si>
  <si>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</si>
  <si>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</si>
  <si>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</si>
  <si>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</si>
  <si>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</si>
  <si>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</si>
  <si>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</si>
  <si>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</si>
  <si>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</si>
  <si>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</si>
  <si>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</si>
  <si>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</si>
  <si>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</si>
  <si>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</si>
  <si>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</si>
  <si>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</si>
  <si>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</si>
  <si>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</si>
  <si>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</si>
  <si>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</si>
  <si>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</si>
  <si>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</si>
  <si>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</si>
  <si>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</si>
  <si>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</si>
  <si>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</si>
  <si>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</si>
  <si>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</si>
  <si>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</si>
  <si>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</si>
  <si>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</si>
  <si>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</si>
  <si>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</si>
  <si>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</si>
  <si>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</si>
  <si>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</si>
  <si>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</si>
  <si>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</si>
  <si>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</si>
  <si>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</si>
  <si>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</si>
  <si>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</si>
  <si>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</si>
  <si>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</si>
  <si>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</si>
  <si>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</si>
  <si>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</si>
  <si>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</si>
  <si>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</si>
  <si>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</si>
  <si>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</si>
  <si>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</si>
  <si>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</si>
  <si>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</si>
  <si>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</si>
  <si>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</si>
  <si>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</si>
  <si>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</si>
  <si>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</si>
  <si>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</si>
  <si>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</si>
  <si>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</si>
  <si>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</si>
  <si>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</si>
  <si>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</si>
  <si>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</si>
  <si>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</si>
  <si>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</si>
  <si>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</si>
  <si>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</si>
  <si>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</si>
  <si>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</si>
  <si>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</si>
  <si>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</si>
  <si>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</si>
  <si>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</si>
  <si>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</si>
  <si>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</si>
  <si>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</si>
  <si>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</si>
  <si>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</si>
  <si>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</si>
  <si>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</si>
  <si>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</si>
  <si>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</si>
  <si>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</si>
  <si>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</si>
  <si>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</si>
  <si>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</si>
  <si>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</si>
  <si>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</si>
  <si>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</si>
  <si>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</si>
  <si>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</si>
  <si>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</si>
  <si>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</si>
  <si>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</si>
  <si>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</si>
  <si>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</si>
  <si>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</si>
  <si>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</si>
  <si>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</si>
  <si>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</si>
  <si>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</si>
  <si>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</si>
  <si>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</si>
  <si>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</si>
  <si>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</si>
  <si>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</si>
  <si>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</si>
  <si>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</si>
  <si>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</si>
  <si>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</si>
  <si>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</si>
  <si>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</si>
  <si>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</si>
  <si>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</si>
  <si>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</si>
  <si>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</si>
  <si>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</si>
  <si>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</si>
  <si>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</si>
  <si>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</si>
  <si>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</si>
  <si>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</si>
  <si>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</si>
  <si>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</si>
  <si>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</si>
  <si>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</si>
  <si>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</si>
  <si>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</si>
  <si>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</si>
  <si>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</si>
  <si>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</si>
  <si>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</si>
  <si>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</si>
  <si>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</si>
  <si>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</si>
  <si>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</si>
  <si>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</si>
  <si>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</si>
  <si>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</si>
  <si>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</si>
  <si>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</si>
  <si>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</si>
  <si>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</si>
  <si>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</si>
  <si>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</si>
  <si>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</si>
  <si>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</si>
  <si>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</si>
  <si>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</si>
  <si>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</si>
  <si>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</si>
  <si>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</si>
  <si>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</si>
  <si>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</si>
  <si>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</si>
  <si>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</si>
  <si>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</si>
  <si>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</si>
  <si>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</si>
  <si>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</si>
  <si>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</si>
  <si>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</si>
  <si>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</si>
  <si>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</si>
  <si>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</si>
  <si>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</si>
  <si>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</si>
  <si>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</si>
  <si>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</si>
  <si>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</si>
  <si>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</si>
  <si>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</si>
  <si>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</si>
  <si>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</si>
  <si>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</si>
  <si>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</si>
  <si>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</si>
  <si>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</si>
  <si>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</si>
  <si>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</si>
  <si>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</si>
  <si>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</si>
  <si>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</si>
  <si>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</si>
  <si>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</si>
  <si>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</si>
  <si>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</si>
  <si>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</si>
  <si>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</si>
  <si>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</si>
  <si>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</si>
  <si>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</si>
  <si>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</si>
  <si>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</si>
  <si>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</si>
  <si>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</si>
  <si>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</si>
  <si>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</si>
  <si>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</si>
  <si>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</si>
  <si>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</si>
  <si>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</si>
  <si>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</si>
  <si>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</si>
  <si>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</si>
  <si>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</si>
  <si>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</si>
  <si>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</si>
  <si>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</si>
  <si>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</si>
  <si>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</si>
  <si>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</si>
  <si>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</si>
  <si>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</si>
  <si>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</si>
  <si>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</si>
  <si>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</si>
  <si>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</si>
  <si>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</si>
  <si>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</si>
  <si>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</si>
  <si>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</si>
  <si>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</si>
  <si>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</si>
  <si>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</si>
  <si>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</si>
  <si>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</si>
  <si>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</si>
  <si>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</si>
  <si>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</si>
  <si>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</si>
  <si>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</si>
  <si>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</si>
  <si>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</si>
  <si>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</si>
  <si>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</si>
  <si>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</si>
  <si>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</si>
  <si>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</si>
  <si>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</si>
  <si>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</si>
  <si>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</si>
  <si>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</si>
  <si>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</si>
  <si>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</si>
  <si>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</si>
  <si>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</si>
  <si>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</si>
  <si>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</si>
  <si>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</si>
  <si>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</si>
  <si>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</si>
  <si>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</si>
  <si>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</si>
  <si>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</si>
  <si>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</si>
  <si>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</si>
  <si>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</si>
  <si>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</si>
  <si>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</si>
  <si>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</si>
  <si>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</si>
  <si>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</si>
  <si>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</si>
  <si>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</si>
  <si>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</si>
  <si>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</si>
  <si>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</si>
  <si>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</si>
  <si>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</si>
  <si>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</si>
  <si>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</si>
  <si>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</si>
  <si>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</si>
  <si>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</si>
  <si>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</si>
  <si>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</si>
  <si>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</si>
  <si>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</si>
  <si>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</si>
  <si>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</si>
  <si>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</si>
  <si>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</si>
  <si>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</si>
  <si>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</si>
  <si>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</si>
  <si>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</si>
  <si>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</si>
  <si>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</si>
  <si>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</si>
  <si>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</si>
  <si>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</si>
  <si>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</si>
  <si>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</si>
  <si>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</si>
  <si>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</si>
  <si>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</si>
  <si>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</si>
  <si>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</si>
  <si>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</si>
  <si>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</si>
  <si>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</si>
  <si>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</si>
  <si>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</si>
  <si>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</si>
  <si>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</si>
  <si>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</si>
  <si>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</si>
  <si>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</si>
  <si>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</si>
  <si>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</si>
  <si>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</si>
  <si>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</si>
  <si>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</si>
  <si>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</si>
  <si>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</si>
  <si>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</si>
  <si>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</si>
  <si>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</si>
  <si>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</si>
  <si>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</si>
  <si>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</si>
  <si>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</si>
  <si>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</si>
  <si>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</si>
  <si>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</si>
  <si>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</si>
  <si>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</si>
  <si>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</si>
  <si>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</si>
  <si>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</si>
  <si>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</si>
  <si>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</si>
  <si>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</si>
  <si>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</si>
  <si>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</si>
  <si>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</si>
  <si>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</si>
  <si>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</si>
  <si>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</si>
  <si>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</si>
  <si>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</si>
  <si>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</si>
  <si>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</si>
  <si>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</si>
  <si>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</si>
  <si>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</si>
  <si>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</si>
  <si>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</si>
  <si>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</si>
  <si>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</si>
  <si>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</si>
  <si>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</si>
  <si>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</si>
  <si>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</si>
  <si>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</si>
  <si>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</si>
  <si>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</si>
  <si>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</si>
  <si>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</si>
  <si>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</si>
  <si>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</si>
  <si>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</si>
  <si>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</si>
  <si>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</si>
  <si>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</si>
  <si>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</si>
  <si>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</si>
  <si>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</si>
  <si>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</si>
  <si>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</si>
  <si>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</si>
  <si>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</si>
  <si>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</si>
  <si>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</si>
  <si>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</si>
  <si>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</si>
  <si>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</si>
  <si>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</si>
  <si>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</si>
  <si>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</si>
  <si>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</si>
  <si>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</si>
  <si>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</si>
  <si>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</si>
  <si>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</si>
  <si>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</si>
  <si>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</si>
  <si>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</si>
  <si>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</si>
  <si>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</si>
  <si>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</si>
  <si>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</si>
  <si>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</si>
  <si>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</si>
  <si>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</si>
  <si>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</si>
  <si>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</si>
  <si>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</si>
  <si>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</si>
  <si>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</si>
  <si>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</si>
  <si>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</si>
  <si>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</si>
  <si>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</si>
  <si>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</si>
  <si>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</si>
  <si>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</si>
  <si>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</si>
  <si>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</si>
  <si>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</si>
  <si>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</si>
  <si>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</si>
  <si>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</si>
  <si>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</si>
  <si>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</si>
  <si>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</si>
  <si>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</si>
  <si>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</si>
  <si>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</si>
  <si>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</si>
  <si>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</si>
  <si>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</si>
  <si>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</si>
  <si>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</si>
  <si>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</si>
  <si>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</si>
  <si>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</si>
  <si>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</si>
  <si>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</si>
  <si>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</si>
  <si>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</si>
  <si>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</si>
  <si>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</si>
  <si>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</si>
  <si>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</si>
  <si>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</si>
  <si>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</si>
  <si>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</si>
  <si>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</si>
  <si>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</si>
  <si>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</si>
  <si>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</si>
  <si>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</si>
  <si>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</si>
  <si>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</si>
  <si>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</si>
  <si>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</si>
  <si>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</si>
  <si>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</si>
  <si>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</si>
  <si>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</si>
  <si>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</si>
  <si>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</si>
  <si>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</si>
  <si>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</si>
  <si>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</si>
  <si>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</si>
  <si>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</si>
  <si>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</si>
  <si>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</si>
  <si>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</si>
  <si>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</si>
  <si>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</si>
  <si>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</si>
  <si>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</si>
  <si>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</si>
  <si>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</si>
  <si>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</si>
  <si>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</si>
  <si>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</si>
  <si>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</si>
  <si>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</si>
  <si>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</si>
  <si>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</si>
  <si>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</si>
  <si>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</si>
  <si>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</si>
  <si>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</si>
  <si>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</si>
  <si>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</si>
  <si>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</si>
  <si>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</si>
  <si>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</si>
  <si>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</si>
  <si>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</si>
  <si>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</si>
  <si>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</si>
  <si>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</si>
  <si>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</si>
  <si>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</si>
  <si>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</si>
  <si>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</si>
  <si>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</si>
  <si>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</si>
  <si>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</si>
  <si>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</si>
  <si>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</si>
  <si>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</si>
  <si>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</si>
  <si>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</si>
  <si>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</si>
  <si>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</si>
  <si>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</si>
  <si>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</si>
  <si>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</si>
  <si>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</si>
  <si>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</si>
  <si>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</si>
  <si>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</si>
  <si>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</si>
  <si>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</si>
  <si>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</si>
  <si>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</si>
  <si>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</si>
  <si>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</si>
  <si>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</si>
  <si>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</si>
  <si>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</si>
  <si>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</si>
  <si>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</si>
  <si>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</si>
  <si>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</si>
  <si>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</si>
  <si>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</si>
  <si>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</si>
  <si>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</si>
  <si>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</si>
  <si>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</si>
  <si>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</si>
  <si>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</si>
  <si>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</si>
  <si>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</si>
  <si>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</si>
  <si>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</si>
  <si>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</si>
  <si>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</si>
  <si>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</si>
  <si>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</si>
  <si>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</si>
  <si>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</si>
  <si>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</si>
  <si>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</si>
  <si>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</si>
  <si>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</si>
  <si>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</si>
  <si>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</si>
  <si>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</si>
  <si>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</si>
  <si>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</si>
  <si>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</si>
  <si>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</si>
  <si>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</si>
  <si>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</si>
  <si>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</si>
  <si>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</si>
  <si>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</si>
  <si>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</si>
  <si>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</si>
  <si>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</si>
  <si>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</si>
  <si>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</si>
  <si>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</si>
  <si>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</si>
  <si>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</si>
  <si>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</si>
  <si>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</si>
  <si>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</si>
  <si>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</si>
  <si>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</si>
  <si>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</si>
  <si>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</si>
  <si>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</si>
  <si>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</si>
  <si>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</si>
  <si>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</si>
  <si>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</si>
  <si>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</si>
  <si>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</si>
  <si>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</si>
  <si>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</si>
  <si>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</si>
  <si>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</si>
  <si>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</si>
  <si>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</si>
  <si>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</si>
  <si>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</si>
  <si>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</si>
  <si>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</si>
  <si>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</si>
  <si>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</si>
  <si>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</si>
  <si>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</si>
  <si>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</si>
  <si>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</si>
  <si>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</si>
  <si>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</si>
  <si>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</si>
  <si>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</si>
  <si>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</si>
  <si>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</si>
  <si>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</si>
  <si>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</si>
  <si>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</si>
  <si>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</si>
  <si>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</si>
  <si>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</si>
  <si>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</si>
  <si>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</si>
  <si>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</si>
  <si>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</si>
  <si>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</si>
  <si>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</si>
  <si>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</si>
  <si>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</si>
  <si>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</si>
  <si>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</si>
  <si>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</si>
  <si>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</si>
  <si>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</si>
  <si>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</si>
  <si>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</si>
  <si>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</si>
  <si>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</si>
  <si>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</si>
  <si>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</si>
  <si>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</si>
  <si>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</si>
  <si>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</si>
  <si>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</si>
  <si>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</si>
  <si>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</si>
  <si>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</si>
  <si>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</si>
  <si>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</si>
  <si>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</si>
  <si>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</si>
  <si>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</si>
  <si>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</si>
  <si>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</si>
  <si>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</si>
  <si>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</si>
  <si>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</si>
  <si>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</si>
  <si>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</si>
  <si>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</si>
  <si>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</si>
  <si>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</si>
  <si>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</si>
  <si>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</si>
  <si>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</si>
  <si>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</si>
  <si>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</si>
  <si>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</si>
  <si>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</si>
  <si>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</si>
  <si>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</si>
  <si>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</si>
  <si>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</si>
  <si>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</si>
  <si>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</si>
  <si>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</si>
  <si>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</si>
  <si>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</si>
  <si>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</si>
  <si>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</si>
  <si>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</si>
  <si>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</si>
  <si>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</si>
  <si>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</si>
  <si>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</si>
  <si>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</si>
  <si>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</si>
  <si>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</si>
  <si>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</si>
  <si>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</si>
  <si>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</si>
  <si>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</si>
  <si>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</si>
  <si>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</si>
  <si>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</si>
  <si>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</si>
  <si>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</si>
  <si>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</si>
  <si>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</si>
  <si>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</si>
  <si>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</si>
  <si>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</si>
  <si>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</si>
  <si>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</si>
  <si>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</si>
  <si>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</si>
  <si>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</si>
  <si>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</si>
  <si>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</si>
  <si>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</si>
  <si>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</si>
  <si>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</si>
  <si>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</si>
  <si>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</si>
  <si>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</si>
  <si>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</si>
  <si>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</si>
  <si>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</si>
  <si>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</si>
  <si>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</si>
  <si>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</si>
  <si>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</si>
  <si>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</si>
  <si>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</si>
  <si>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</si>
  <si>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</si>
  <si>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</si>
  <si>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</si>
  <si>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</si>
  <si>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</si>
  <si>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</si>
  <si>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</si>
  <si>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</si>
  <si>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</si>
  <si>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</si>
  <si>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</si>
  <si>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</si>
  <si>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</si>
  <si>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</si>
  <si>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</si>
  <si>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</si>
  <si>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</si>
  <si>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</si>
  <si>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</si>
  <si>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</si>
  <si>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</si>
  <si>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</si>
  <si>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</si>
  <si>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</si>
  <si>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</si>
  <si>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</si>
  <si>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</si>
  <si>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</si>
  <si>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</si>
  <si>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</si>
  <si>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</si>
  <si>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</si>
  <si>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</si>
  <si>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</si>
  <si>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</si>
  <si>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</si>
  <si>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</si>
  <si>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</si>
  <si>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</si>
  <si>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</si>
  <si>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</si>
  <si>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</si>
  <si>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</si>
  <si>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</si>
  <si>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</si>
  <si>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</si>
  <si>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</si>
  <si>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</si>
  <si>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</si>
  <si>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</si>
  <si>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</si>
  <si>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</si>
  <si>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</si>
  <si>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</si>
  <si>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</si>
  <si>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</si>
  <si>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</si>
  <si>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</si>
  <si>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</si>
  <si>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</si>
  <si>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</si>
  <si>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</si>
  <si>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</si>
  <si>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</si>
  <si>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</si>
  <si>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</si>
  <si>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</si>
  <si>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</si>
  <si>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</si>
  <si>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</si>
  <si>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</si>
  <si>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</si>
  <si>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</si>
  <si>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</si>
  <si>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</si>
  <si>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</si>
  <si>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</si>
  <si>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</si>
  <si>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</si>
  <si>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</si>
  <si>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</si>
  <si>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</si>
  <si>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</si>
  <si>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</si>
  <si>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</si>
  <si>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</si>
  <si>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</si>
  <si>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</si>
  <si>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</si>
  <si>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</si>
  <si>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</si>
  <si>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</si>
  <si>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</si>
  <si>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</si>
  <si>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</si>
  <si>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</si>
  <si>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</si>
  <si>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</si>
  <si>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</si>
  <si>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</si>
  <si>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</si>
  <si>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</si>
  <si>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</si>
  <si>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</si>
  <si>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</si>
  <si>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</si>
  <si>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</si>
  <si>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</si>
  <si>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</si>
  <si>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</si>
  <si>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</si>
  <si>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</si>
  <si>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</si>
  <si>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</si>
  <si>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</si>
  <si>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</si>
  <si>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</si>
  <si>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</si>
  <si>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</si>
  <si>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</si>
  <si>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</si>
  <si>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</si>
  <si>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</si>
  <si>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</si>
  <si>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</si>
  <si>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</si>
  <si>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</si>
  <si>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</si>
  <si>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</si>
  <si>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</si>
  <si>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</si>
  <si>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</si>
  <si>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</si>
  <si>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</si>
  <si>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</si>
  <si>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</si>
  <si>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</si>
  <si>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</si>
  <si>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</si>
  <si>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</si>
  <si>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</si>
  <si>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</si>
  <si>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</si>
  <si>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</si>
  <si>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</si>
  <si>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</si>
  <si>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</si>
  <si>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</si>
  <si>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</si>
  <si>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</si>
  <si>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</si>
  <si>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</si>
  <si>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</si>
  <si>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</si>
  <si>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</si>
  <si>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</si>
  <si>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</si>
  <si>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</si>
  <si>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</si>
  <si>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</si>
  <si>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</si>
  <si>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</si>
  <si>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</si>
  <si>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</si>
  <si>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</si>
  <si>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</si>
  <si>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</si>
  <si>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</si>
  <si>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</si>
  <si>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</si>
  <si>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</si>
  <si>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</si>
  <si>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</si>
  <si>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</si>
  <si>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</si>
  <si>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</si>
  <si>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</si>
  <si>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</si>
  <si>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</si>
  <si>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</si>
  <si>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</si>
  <si>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</si>
  <si>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</si>
  <si>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</si>
  <si>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</si>
  <si>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</si>
  <si>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</si>
  <si>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</si>
  <si>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</si>
  <si>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</si>
  <si>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</si>
  <si>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</si>
  <si>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</si>
  <si>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</si>
  <si>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</si>
  <si>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</si>
  <si>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</si>
  <si>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</si>
  <si>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</si>
  <si>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</si>
  <si>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</si>
  <si>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</si>
  <si>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</si>
  <si>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</si>
  <si>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</si>
  <si>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</si>
  <si>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</si>
  <si>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</si>
  <si>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</si>
  <si>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</si>
  <si>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</si>
  <si>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</si>
  <si>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</si>
  <si>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</si>
  <si>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</si>
  <si>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</si>
  <si>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</si>
  <si>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</si>
  <si>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</si>
  <si>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</si>
  <si>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</si>
  <si>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</si>
  <si>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</si>
  <si>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</si>
  <si>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</si>
  <si>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</si>
  <si>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</si>
  <si>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</si>
  <si>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</si>
  <si>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</si>
  <si>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</si>
  <si>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</si>
  <si>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</si>
  <si>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</si>
  <si>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</si>
  <si>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</si>
  <si>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</si>
  <si>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</si>
  <si>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</si>
  <si>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</si>
  <si>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</si>
  <si>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</si>
  <si>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</si>
  <si>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</si>
  <si>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</si>
  <si>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</si>
  <si>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</si>
  <si>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</si>
  <si>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</si>
  <si>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</si>
  <si>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</si>
  <si>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</si>
  <si>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</si>
  <si>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</si>
  <si>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</si>
  <si>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</si>
  <si>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</si>
  <si>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</si>
  <si>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</si>
  <si>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</si>
  <si>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</si>
  <si>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</si>
  <si>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</si>
  <si>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</si>
  <si>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</si>
  <si>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</si>
  <si>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</si>
  <si>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</si>
  <si>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</si>
  <si>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</si>
  <si>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</si>
  <si>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</si>
  <si>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</si>
  <si>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</si>
  <si>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</si>
  <si>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</si>
  <si>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</si>
  <si>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</si>
  <si>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</si>
  <si>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</si>
  <si>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</si>
  <si>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</si>
  <si>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</si>
  <si>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</si>
  <si>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</si>
  <si>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</si>
  <si>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</si>
  <si>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</si>
  <si>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</si>
  <si>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</si>
  <si>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</si>
  <si>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</si>
  <si>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</si>
  <si>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</si>
  <si>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</si>
  <si>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</si>
  <si>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</si>
  <si>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</si>
  <si>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</si>
  <si>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</si>
  <si>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</si>
  <si>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</si>
  <si>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</si>
  <si>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</si>
  <si>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</si>
  <si>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</si>
  <si>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</si>
  <si>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</si>
  <si>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</si>
  <si>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</si>
  <si>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</si>
  <si>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</si>
  <si>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</si>
  <si>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</si>
  <si>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</si>
  <si>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</si>
  <si>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</si>
  <si>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</si>
  <si>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</si>
  <si>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</si>
  <si>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</si>
  <si>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</si>
  <si>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</si>
  <si>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</si>
  <si>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</si>
  <si>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</si>
  <si>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</si>
  <si>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</si>
  <si>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</si>
  <si>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</si>
  <si>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</si>
  <si>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</si>
  <si>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</si>
  <si>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</si>
  <si>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</si>
  <si>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</si>
  <si>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</si>
  <si>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</si>
  <si>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</si>
  <si>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</si>
  <si>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</si>
  <si>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</si>
  <si>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</si>
  <si>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</si>
  <si>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</si>
  <si>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</si>
  <si>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</si>
  <si>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</si>
  <si>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</si>
  <si>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</si>
  <si>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</si>
  <si>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</si>
  <si>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</si>
  <si>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</si>
  <si>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</si>
  <si>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</si>
  <si>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</si>
  <si>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</si>
  <si>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</si>
  <si>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</si>
  <si>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</si>
  <si>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</si>
  <si>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</si>
  <si>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</si>
  <si>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</si>
  <si>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</si>
  <si>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</si>
  <si>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</si>
  <si>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</si>
  <si>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</si>
  <si>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</si>
  <si>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</si>
  <si>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</si>
  <si>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</si>
  <si>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</si>
  <si>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</si>
  <si>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</si>
  <si>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</si>
  <si>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</si>
  <si>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</si>
  <si>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</si>
  <si>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</si>
  <si>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</si>
  <si>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</si>
  <si>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</si>
  <si>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</si>
  <si>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</si>
  <si>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</si>
  <si>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</si>
  <si>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</si>
  <si>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</si>
  <si>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</si>
  <si>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</si>
  <si>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</si>
  <si>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</si>
  <si>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</si>
  <si>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</si>
  <si>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</si>
  <si>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</si>
  <si>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</si>
  <si>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</si>
  <si>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</si>
  <si>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</si>
  <si>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</si>
  <si>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</si>
  <si>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</si>
  <si>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</si>
  <si>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</si>
  <si>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</si>
  <si>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</si>
  <si>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</si>
  <si>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</si>
  <si>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</si>
  <si>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</si>
  <si>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</si>
  <si>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</si>
  <si>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</si>
  <si>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</si>
  <si>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</si>
  <si>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</si>
  <si>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</si>
  <si>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</si>
  <si>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</si>
  <si>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</si>
  <si>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</si>
  <si>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</si>
  <si>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</si>
  <si>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</si>
  <si>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</si>
  <si>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</si>
  <si>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</si>
  <si>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</si>
  <si>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</si>
  <si>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</si>
  <si>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</si>
  <si>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</si>
  <si>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</si>
  <si>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</si>
  <si>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</si>
  <si>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</si>
  <si>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</si>
  <si>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</si>
  <si>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</si>
  <si>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</si>
  <si>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</si>
  <si>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</si>
  <si>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</si>
  <si>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</si>
  <si>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</si>
  <si>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</si>
  <si>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</si>
  <si>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</si>
  <si>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</si>
  <si>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</si>
  <si>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</si>
  <si>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</si>
  <si>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</si>
  <si>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</si>
  <si>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</si>
  <si>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</si>
  <si>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</si>
  <si>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</si>
  <si>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</si>
  <si>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</si>
  <si>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</si>
  <si>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</si>
  <si>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</si>
  <si>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</si>
  <si>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</si>
  <si>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</si>
  <si>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</si>
  <si>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</si>
  <si>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</si>
  <si>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</si>
  <si>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</si>
  <si>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</si>
  <si>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</si>
  <si>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</si>
  <si>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</si>
  <si>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</si>
  <si>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</si>
  <si>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</si>
  <si>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</si>
  <si>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</si>
  <si>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</si>
  <si>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</si>
  <si>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</si>
  <si>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</si>
  <si>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</si>
  <si>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</si>
  <si>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</si>
  <si>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</si>
  <si>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</si>
  <si>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</si>
  <si>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</si>
  <si>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</si>
  <si>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</si>
  <si>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</si>
  <si>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</si>
  <si>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</si>
  <si>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</si>
  <si>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</si>
  <si>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</si>
  <si>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</si>
  <si>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</si>
  <si>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</si>
  <si>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</si>
  <si>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</si>
  <si>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</si>
  <si>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</si>
  <si>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</si>
  <si>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</si>
  <si>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</si>
  <si>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</si>
  <si>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</si>
  <si>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</si>
  <si>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</si>
  <si>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</si>
  <si>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</si>
  <si>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</si>
  <si>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</si>
  <si>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</si>
  <si>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</si>
  <si>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</si>
  <si>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</si>
  <si>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</si>
  <si>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</si>
  <si>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</si>
  <si>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</si>
  <si>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</si>
  <si>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</si>
  <si>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</si>
  <si>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</si>
  <si>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</si>
  <si>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</si>
  <si>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</si>
  <si>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</si>
  <si>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</si>
  <si>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</si>
  <si>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</si>
  <si>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</si>
  <si>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</si>
  <si>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</si>
  <si>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</si>
  <si>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</si>
  <si>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</si>
  <si>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</si>
  <si>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</si>
  <si>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</si>
  <si>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</si>
  <si>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</si>
  <si>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</si>
  <si>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</si>
  <si>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</si>
  <si>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</si>
  <si>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</si>
  <si>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</si>
  <si>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</si>
  <si>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</si>
  <si>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</si>
  <si>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</si>
  <si>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</si>
  <si>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</si>
  <si>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</si>
  <si>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</si>
  <si>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</si>
  <si>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</si>
  <si>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</si>
  <si>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</si>
  <si>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</si>
  <si>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</si>
  <si>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</si>
  <si>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</si>
  <si>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</si>
  <si>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</si>
  <si>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</si>
  <si>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</si>
  <si>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</si>
  <si>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</si>
  <si>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</si>
  <si>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</si>
  <si>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</si>
  <si>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</si>
  <si>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</si>
  <si>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</si>
  <si>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</si>
  <si>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</si>
  <si>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</si>
  <si>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</si>
  <si>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</si>
  <si>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</si>
  <si>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</si>
  <si>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</si>
  <si>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</si>
  <si>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</si>
  <si>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</si>
  <si>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</si>
  <si>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</si>
  <si>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</si>
  <si>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</si>
  <si>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</si>
  <si>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</si>
  <si>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</si>
  <si>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</si>
  <si>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</si>
  <si>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</si>
  <si>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</si>
  <si>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</si>
  <si>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</si>
  <si>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</si>
  <si>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</si>
  <si>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</si>
  <si>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</si>
  <si>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</si>
  <si>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</si>
  <si>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</si>
  <si>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</si>
  <si>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</si>
  <si>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</si>
  <si>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</si>
  <si>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</si>
  <si>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</si>
  <si>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</si>
  <si>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</si>
  <si>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</si>
  <si>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</si>
  <si>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</si>
  <si>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</si>
  <si>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</si>
  <si>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</si>
  <si>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</si>
  <si>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</si>
  <si>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</si>
  <si>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</si>
  <si>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</si>
  <si>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</si>
  <si>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</si>
  <si>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</si>
  <si>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</si>
  <si>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</si>
  <si>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</si>
  <si>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</si>
  <si>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</si>
  <si>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</si>
  <si>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</si>
  <si>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</si>
  <si>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</si>
  <si>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</si>
  <si>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</si>
  <si>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</si>
  <si>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</si>
  <si>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</si>
  <si>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</si>
  <si>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</si>
  <si>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</si>
  <si>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</si>
  <si>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</si>
  <si>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</si>
  <si>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</si>
  <si>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</si>
  <si>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</si>
  <si>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</si>
  <si>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</si>
  <si>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</si>
  <si>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</si>
  <si>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</si>
  <si>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</si>
  <si>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</si>
  <si>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</si>
  <si>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</si>
  <si>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</si>
  <si>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</si>
  <si>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</si>
  <si>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</si>
  <si>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</si>
  <si>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</si>
  <si>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</si>
  <si>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</si>
  <si>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</si>
  <si>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</si>
  <si>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</si>
  <si>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</si>
  <si>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</si>
  <si>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</si>
  <si>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</si>
  <si>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</si>
  <si>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</si>
  <si>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</si>
  <si>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</si>
  <si>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</si>
  <si>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</si>
  <si>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</si>
  <si>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</si>
  <si>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</si>
  <si>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</si>
  <si>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</si>
  <si>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</si>
  <si>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</si>
  <si>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</si>
  <si>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</si>
  <si>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</si>
  <si>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</si>
  <si>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</si>
  <si>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</si>
  <si>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</si>
  <si>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</si>
  <si>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</si>
  <si>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</si>
  <si>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</si>
  <si>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</si>
  <si>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</si>
  <si>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</si>
  <si>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</si>
  <si>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</si>
  <si>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</si>
  <si>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</si>
  <si>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</si>
  <si>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</si>
  <si>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</si>
  <si>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</si>
  <si>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</si>
  <si>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</si>
  <si>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</si>
  <si>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</si>
  <si>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</si>
  <si>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</si>
  <si>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</si>
  <si>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</si>
  <si>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</si>
  <si>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</si>
  <si>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</si>
  <si>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</si>
  <si>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</si>
  <si>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</si>
  <si>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</si>
  <si>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</si>
  <si>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</si>
  <si>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</si>
  <si>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</si>
  <si>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</si>
  <si>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</si>
  <si>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</si>
  <si>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</si>
  <si>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</si>
  <si>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</si>
  <si>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</si>
  <si>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</si>
  <si>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</si>
  <si>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</si>
  <si>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</si>
  <si>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</si>
  <si>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</si>
  <si>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</si>
  <si>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</si>
  <si>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</si>
  <si>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</si>
  <si>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</si>
  <si>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</si>
  <si>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</si>
  <si>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</si>
  <si>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</si>
  <si>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</si>
  <si>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</si>
  <si>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</si>
  <si>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</si>
  <si>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</si>
  <si>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</si>
  <si>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</si>
  <si>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</si>
  <si>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</si>
  <si>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</si>
  <si>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</si>
  <si>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</si>
  <si>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</si>
  <si>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</si>
  <si>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</si>
  <si>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</si>
  <si>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</si>
  <si>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</si>
  <si>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</si>
  <si>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</si>
  <si>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</si>
  <si>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</si>
  <si>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</si>
  <si>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</si>
  <si>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</si>
  <si>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</si>
  <si>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</si>
  <si>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</si>
  <si>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</si>
  <si>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</si>
  <si>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</si>
  <si>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</si>
  <si>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</si>
  <si>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</si>
  <si>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</si>
  <si>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</si>
  <si>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</si>
  <si>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</si>
  <si>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</si>
  <si>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</si>
  <si>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</si>
  <si>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</si>
  <si>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</si>
  <si>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</si>
  <si>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</si>
  <si>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</si>
  <si>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</si>
  <si>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</si>
  <si>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</si>
  <si>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</si>
  <si>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</si>
  <si>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</si>
  <si>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</si>
  <si>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</si>
  <si>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</si>
  <si>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</si>
  <si>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</si>
  <si>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</si>
  <si>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</si>
  <si>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</si>
  <si>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</si>
  <si>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</si>
  <si>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</si>
  <si>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</si>
  <si>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</si>
  <si>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</si>
  <si>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</si>
  <si>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</si>
  <si>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</si>
  <si>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</si>
  <si>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</si>
  <si>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PCM-20251124-00000847</t>
  </si>
  <si>
    <t>Flapping Down ETA 40 mins</t>
  </si>
  <si>
    <t>PCM-20251124-00000839</t>
  </si>
  <si>
    <t>Critical</t>
  </si>
  <si>
    <t>ETA 50 mins</t>
  </si>
  <si>
    <t>PCM-20251124-00000823</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</si>
  <si>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</si>
  <si>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</si>
  <si>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</si>
  <si>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</si>
  <si>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</si>
  <si>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</si>
  <si>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</si>
  <si>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</si>
  <si>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</si>
  <si>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</si>
  <si>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</si>
  <si>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</si>
  <si>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</si>
  <si>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</si>
  <si>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</si>
  <si>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</si>
  <si>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</si>
  <si>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</si>
  <si>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</si>
  <si>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</si>
  <si>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</si>
  <si>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</si>
  <si>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</si>
  <si>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</si>
  <si>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</si>
  <si>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</si>
  <si>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</si>
  <si>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</si>
  <si>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</si>
  <si>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</si>
  <si>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</si>
  <si>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</si>
  <si>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</si>
  <si>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</si>
  <si>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</si>
  <si>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</si>
  <si>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</si>
  <si>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</si>
  <si>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</si>
  <si>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</si>
  <si>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</si>
  <si>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</si>
  <si>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</si>
  <si>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</si>
  <si>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</si>
  <si>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</si>
  <si>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</si>
  <si>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</si>
  <si>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</si>
  <si>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</si>
  <si>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</si>
  <si>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</si>
  <si>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</si>
  <si>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</si>
  <si>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</si>
  <si>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</si>
  <si>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</si>
  <si>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</si>
  <si>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</si>
  <si>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</si>
  <si>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</si>
  <si>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</si>
  <si>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</si>
  <si>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</si>
  <si>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</si>
  <si>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</si>
  <si>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</si>
  <si>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</si>
  <si>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</si>
  <si>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</si>
  <si>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</si>
  <si>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</si>
  <si>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</si>
  <si>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</si>
  <si>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</si>
  <si>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</si>
  <si>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</si>
  <si>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</si>
  <si>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</si>
  <si>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</si>
  <si>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</si>
  <si>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</si>
  <si>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</si>
  <si>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</si>
  <si>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PCM-20251124-00000701</t>
  </si>
  <si>
    <t>brk0056</t>
  </si>
  <si>
    <t xml:space="preserve">2025-11-24 10:29:30
</t>
  </si>
  <si>
    <t xml:space="preserve">120 min </t>
  </si>
  <si>
    <t>PCM-20251124-00000897</t>
  </si>
  <si>
    <t xml:space="preserve">2025-11-24 12:00:50
</t>
  </si>
  <si>
    <t xml:space="preserve"> EM at site </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</si>
  <si>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</si>
  <si>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</si>
  <si>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</si>
  <si>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</si>
  <si>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PCM-20251124-00000449</t>
  </si>
  <si>
    <t>Sceco cut off again due to sceco team came and working on meter, refused to connect PG</t>
  </si>
  <si>
    <t>NO PCM</t>
  </si>
  <si>
    <t>150 Min</t>
  </si>
  <si>
    <t>PCM-20251124-00000845</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</si>
  <si>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</si>
  <si>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</si>
  <si>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</si>
  <si>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</si>
  <si>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</si>
  <si>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</si>
  <si>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</si>
  <si>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</si>
  <si>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</si>
  <si>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PCM-20251124-00000744</t>
  </si>
  <si>
    <t xml:space="preserve">EM team need 10 min </t>
  </si>
  <si>
    <t>PCM-20251124-00000827</t>
  </si>
  <si>
    <t xml:space="preserve">scattered sites HAJ0138 &amp; HAJ0112 &amp; HAJ2929 &amp; HAJ0125 / EM team need 25 min for site HAJ0138 2nd Team need 15 min for site HAJ0112 </t>
  </si>
  <si>
    <t>PCM-20251124-00000877</t>
  </si>
  <si>
    <t>ETA 100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</si>
</sst>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5" totalsRowShown="0" headerRowDxfId="174" dataDxfId="173" headerRowBorderDxfId="171" tableBorderDxfId="172" totalsRowBorderDxfId="170">
  <autoFilter ref="A1:L2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4" totalsRowShown="0" headerRowDxfId="157" dataDxfId="156" headerRowBorderDxfId="154" tableBorderDxfId="155" totalsRowBorderDxfId="153">
  <autoFilter ref="A1:CJ1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9" totalsRowShown="0" headerRowDxfId="48" dataDxfId="47" headerRowBorderDxfId="45" tableBorderDxfId="46" totalsRowBorderDxfId="44">
  <autoFilter ref="A1:L3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2" totalsRowShown="0" headerRowDxfId="31" dataDxfId="30" headerRowBorderDxfId="28" tableBorderDxfId="29">
  <autoFilter ref="A1:L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5"/>
  <sheetViews>
    <sheetView tabSelected="1" workbookViewId="0">
      <selection activeCell="D3" sqre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322.56277766203857</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15878</v>
      </c>
      <c r="E3" s="136" t="s">
        <v>39021</v>
      </c>
      <c r="F3" s="137">
        <v>45985.493136574078</v>
      </c>
      <c r="G3" s="138">
        <f ca="1">IFERROR(NOW()-F3,"-")</f>
        <v>1.8067013887048233E-2</v>
      </c>
      <c r="H3" s="137">
        <v>45985.407025462962</v>
      </c>
      <c r="I3" s="135" t="str">
        <f>IFERROR(VLOOKUP(D3,DB!A:F,6,0),"")</f>
        <v>Generator-SG</v>
      </c>
      <c r="J3" s="135" t="str">
        <f>IFERROR(VLOOKUP(D3,DB!A:G,7,0),"")</f>
        <v>Vandalized</v>
      </c>
      <c r="K3" s="139" t="s">
        <v>39024</v>
      </c>
      <c r="L3" s="140" t="str">
        <f>IFERROR(VLOOKUP(D3,DB!A:I,9,0),"")</f>
        <v>Latis</v>
      </c>
    </row>
    <row r="4" spans="1:15" ht="15" customHeight="1">
      <c r="A4" s="134" t="s">
        <v>39025</v>
      </c>
      <c r="B4" s="135" t="str">
        <f>IFERROR(VLOOKUP(D4,DB!A:K,11,0),"")</f>
        <v>R1</v>
      </c>
      <c r="C4" s="135">
        <v>3</v>
      </c>
      <c r="D4" s="127" t="s">
        <v>9004</v>
      </c>
      <c r="E4" s="136" t="s">
        <v>39026</v>
      </c>
      <c r="F4" s="137">
        <v>45985.491562499999</v>
      </c>
      <c r="G4" s="138">
        <f ca="1">IFERROR(NOW()-F4,"-")</f>
        <v>1.9641087965283077E-2</v>
      </c>
      <c r="H4" s="137">
        <v>45985.47420138889</v>
      </c>
      <c r="I4" s="135" t="str">
        <f>IFERROR(VLOOKUP(D4,DB!A:F,6,0),"")</f>
        <v>SCECO</v>
      </c>
      <c r="J4" s="135" t="str">
        <f>IFERROR(VLOOKUP(D4,DB!A:G,7,0),"")</f>
        <v>Vandalized</v>
      </c>
      <c r="K4" s="139" t="s">
        <v>39027</v>
      </c>
      <c r="L4" s="140" t="str">
        <f>IFERROR(VLOOKUP(D4,DB!A:I,9,0),"")</f>
        <v>Latis</v>
      </c>
    </row>
    <row r="5" spans="1:15" ht="15" customHeight="1">
      <c r="A5" s="134" t="s">
        <v>39028</v>
      </c>
      <c r="B5" s="135" t="str">
        <f>IFERROR(VLOOKUP(D5,DB!A:K,11,0),"")</f>
        <v>R1</v>
      </c>
      <c r="C5" s="135">
        <v>1</v>
      </c>
      <c r="D5" s="127" t="s">
        <v>11371</v>
      </c>
      <c r="E5" s="136" t="s">
        <v>39021</v>
      </c>
      <c r="F5" s="137">
        <v>45985.487881944442</v>
      </c>
      <c r="G5" s="138">
        <f ca="1">IFERROR(NOW()-F5,"-")</f>
        <v>2.3321643522649538E-2</v>
      </c>
      <c r="H5" s="137">
        <v>45985.48232638889</v>
      </c>
      <c r="I5" s="135" t="str">
        <f>IFERROR(VLOOKUP(D5,DB!A:F,6,0),"")</f>
        <v>SCECO</v>
      </c>
      <c r="J5" s="135" t="str">
        <f>IFERROR(VLOOKUP(D5,DB!A:G,7,0),"")</f>
        <v>Dead</v>
      </c>
      <c r="K5" s="139" t="s">
        <v>39029</v>
      </c>
      <c r="L5" s="140" t="str">
        <f>IFERROR(VLOOKUP(D5,DB!A:I,9,0),"")</f>
        <v>Latis</v>
      </c>
    </row>
    <row r="6" spans="1:15" ht="15" customHeight="1">
      <c r="A6" s="134"/>
      <c r="B6" s="135" t="str">
        <f>IFERROR(VLOOKUP(D6,DB!A:K,11,0),"")</f>
        <v/>
      </c>
      <c r="C6" s="135"/>
      <c r="D6" s="127"/>
      <c r="E6" s="136"/>
      <c r="F6" s="137"/>
      <c r="G6" s="138">
        <f ca="1">IFERROR(NOW()-F6,"-")</f>
        <v>45985.511203587965</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45985.511203587965</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45985.511203587965</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45985.511203587965</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45985.511203587965</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45985.511203587965</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45985.511203587965</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45985.511203587965</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45985.511203587965</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45985.511203587965</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45985.511203587965</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45985.511203587965</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45985.511203587965</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45985.511203587965</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45985.511203587965</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45985.511203587965</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45985.511203587965</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45985.511203587965</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45985.511203587965</v>
      </c>
      <c r="H24" s="137"/>
      <c r="I24" s="135" t="str">
        <f>IFERROR(VLOOKUP(D24,DB!A:F,6,0),"")</f>
        <v/>
      </c>
      <c r="J24" s="135" t="str">
        <f>IFERROR(VLOOKUP(D24,DB!A:G,7,0),"")</f>
        <v/>
      </c>
      <c r="K24" s="139"/>
      <c r="L24" s="140" t="str">
        <f>IFERROR(VLOOKUP(D24,DB!A:I,9,0),"")</f>
        <v/>
      </c>
    </row>
    <row r="25" spans="1:12" ht="15" customHeight="1">
      <c r="A25" s="141"/>
      <c r="B25" s="128" t="str">
        <f>IFERROR(VLOOKUP(D25,DB!A:K,11,0),"")</f>
        <v/>
      </c>
      <c r="C25" s="128"/>
      <c r="D25" s="142"/>
      <c r="E25" s="129"/>
      <c r="F25" s="130"/>
      <c r="G25" s="131">
        <f ca="1">IFERROR(NOW()-F25,"-")</f>
        <v>45985.511203587965</v>
      </c>
      <c r="H25" s="130"/>
      <c r="I25" s="128" t="str">
        <f>IFERROR(VLOOKUP(D25,DB!A:F,6,0),"")</f>
        <v/>
      </c>
      <c r="J25" s="128" t="str">
        <f>IFERROR(VLOOKUP(D25,DB!A:G,7,0),"")</f>
        <v/>
      </c>
      <c r="K25" s="132"/>
      <c r="L25" s="133" t="str">
        <f>IFERROR(VLOOKUP(D25,DB!A:I,9,0),"")</f>
        <v/>
      </c>
    </row>
  </sheetData>
  <customSheetViews>
    <customSheetView guid="{F6042A99-DD27-4453-835D-0834D95730CC}" filter="1" showAutoFilter="1">
      <pageMargins left="0" right="0" top="0" bottom="0" header="0" footer="0"/>
      <autoFilter ref="B1:M1" xr:uid="{2B2A0CDC-5313-4B49-A70D-47C043722E0C}"/>
    </customSheetView>
  </customSheetViews>
  <dataValidations count="2">
    <dataValidation allowBlank="1" showInputMessage="1" showErrorMessage="1" sqref="E1" xr:uid="{5DBA255D-CDD9-49FB-AD3C-AF70AB4EE696}"/>
    <dataValidation type="list" allowBlank="1" showInputMessage="1" showErrorMessage="1" sqref="E2:E2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4"/>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39030</v>
      </c>
      <c r="N1" s="87" t="s">
        <v>39031</v>
      </c>
      <c r="O1" s="87" t="s">
        <v>39032</v>
      </c>
      <c r="P1" s="87" t="s">
        <v>39033</v>
      </c>
      <c r="Q1" s="87" t="s">
        <v>39034</v>
      </c>
      <c r="R1" s="87" t="s">
        <v>39035</v>
      </c>
      <c r="S1" s="87" t="s">
        <v>39036</v>
      </c>
      <c r="T1" s="87" t="s">
        <v>39037</v>
      </c>
      <c r="U1" s="87" t="s">
        <v>39038</v>
      </c>
      <c r="V1" s="87" t="s">
        <v>39039</v>
      </c>
      <c r="W1" s="87" t="s">
        <v>39040</v>
      </c>
      <c r="X1" s="87" t="s">
        <v>39041</v>
      </c>
      <c r="Y1" s="87" t="s">
        <v>39042</v>
      </c>
      <c r="Z1" s="87" t="s">
        <v>39043</v>
      </c>
      <c r="AA1" s="87" t="s">
        <v>39044</v>
      </c>
      <c r="AB1" s="87" t="s">
        <v>39045</v>
      </c>
      <c r="AC1" s="87" t="s">
        <v>39046</v>
      </c>
      <c r="AD1" s="87" t="s">
        <v>39047</v>
      </c>
      <c r="AE1" s="87" t="s">
        <v>39048</v>
      </c>
      <c r="AF1" s="87" t="s">
        <v>39049</v>
      </c>
      <c r="AG1" s="87" t="s">
        <v>39050</v>
      </c>
      <c r="AH1" s="87" t="s">
        <v>39051</v>
      </c>
      <c r="AI1" s="87" t="s">
        <v>39052</v>
      </c>
      <c r="AJ1" s="87" t="s">
        <v>39053</v>
      </c>
      <c r="AK1" s="87" t="s">
        <v>39054</v>
      </c>
      <c r="AL1" s="87" t="s">
        <v>39055</v>
      </c>
      <c r="AM1" s="87" t="s">
        <v>39056</v>
      </c>
      <c r="AN1" s="87" t="s">
        <v>39057</v>
      </c>
      <c r="AO1" s="87" t="s">
        <v>39058</v>
      </c>
      <c r="AP1" s="87" t="s">
        <v>39059</v>
      </c>
      <c r="AQ1" s="87" t="s">
        <v>39060</v>
      </c>
      <c r="AR1" s="87" t="s">
        <v>39061</v>
      </c>
      <c r="AS1" s="87" t="s">
        <v>39062</v>
      </c>
      <c r="AT1" s="87" t="s">
        <v>39063</v>
      </c>
      <c r="AU1" s="87" t="s">
        <v>39064</v>
      </c>
      <c r="AV1" s="87" t="s">
        <v>39065</v>
      </c>
      <c r="AW1" s="87" t="s">
        <v>39066</v>
      </c>
      <c r="AX1" s="87" t="s">
        <v>39067</v>
      </c>
      <c r="AY1" s="87" t="s">
        <v>39068</v>
      </c>
      <c r="AZ1" s="87" t="s">
        <v>39069</v>
      </c>
      <c r="BA1" s="87" t="s">
        <v>39070</v>
      </c>
      <c r="BB1" s="87" t="s">
        <v>39071</v>
      </c>
      <c r="BC1" s="87" t="s">
        <v>39072</v>
      </c>
      <c r="BD1" s="87" t="s">
        <v>39073</v>
      </c>
      <c r="BE1" s="87" t="s">
        <v>39074</v>
      </c>
      <c r="BF1" s="87" t="s">
        <v>39075</v>
      </c>
      <c r="BG1" s="87" t="s">
        <v>39076</v>
      </c>
      <c r="BH1" s="87" t="s">
        <v>39077</v>
      </c>
      <c r="BI1" s="87" t="s">
        <v>39078</v>
      </c>
      <c r="BJ1" s="87" t="s">
        <v>39079</v>
      </c>
      <c r="BK1" s="87" t="s">
        <v>39080</v>
      </c>
      <c r="BL1" s="87" t="s">
        <v>39081</v>
      </c>
      <c r="BM1" s="87" t="s">
        <v>39082</v>
      </c>
      <c r="BN1" s="87" t="s">
        <v>39083</v>
      </c>
      <c r="BO1" s="87" t="s">
        <v>39084</v>
      </c>
      <c r="BP1" s="87" t="s">
        <v>39085</v>
      </c>
      <c r="BQ1" s="87" t="s">
        <v>39086</v>
      </c>
      <c r="BR1" s="87" t="s">
        <v>39087</v>
      </c>
      <c r="BS1" s="87" t="s">
        <v>39088</v>
      </c>
      <c r="BT1" s="87" t="s">
        <v>39089</v>
      </c>
      <c r="BU1" s="87" t="s">
        <v>39090</v>
      </c>
      <c r="BV1" s="87" t="s">
        <v>39091</v>
      </c>
      <c r="BW1" s="87" t="s">
        <v>39092</v>
      </c>
      <c r="BX1" s="87" t="s">
        <v>39093</v>
      </c>
      <c r="BY1" s="87" t="s">
        <v>39094</v>
      </c>
      <c r="BZ1" s="87" t="s">
        <v>39095</v>
      </c>
      <c r="CA1" s="87" t="s">
        <v>39096</v>
      </c>
      <c r="CB1" s="87" t="s">
        <v>39097</v>
      </c>
      <c r="CC1" s="87" t="s">
        <v>39098</v>
      </c>
      <c r="CD1" s="87" t="s">
        <v>39099</v>
      </c>
      <c r="CE1" s="87" t="s">
        <v>39100</v>
      </c>
      <c r="CF1" s="87" t="s">
        <v>39101</v>
      </c>
      <c r="CG1" s="87" t="s">
        <v>39102</v>
      </c>
      <c r="CH1" s="87" t="s">
        <v>39103</v>
      </c>
      <c r="CI1" s="87" t="s">
        <v>39104</v>
      </c>
      <c r="CJ1" s="87" t="s">
        <v>39105</v>
      </c>
    </row>
    <row r="2" spans="1:88" s="121" customFormat="1" ht="31.5" customHeight="1">
      <c r="A2" s="61" t="s">
        <v>39106</v>
      </c>
      <c r="B2" s="61" t="s">
        <v>27</v>
      </c>
      <c r="C2" s="61">
        <v>1</v>
      </c>
      <c r="D2" s="61" t="s">
        <v>19542</v>
      </c>
      <c r="E2" s="84" t="s">
        <v>39026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160.51136562500324</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39111</v>
      </c>
      <c r="B4" s="18" t="str">
        <f>IFERROR(VLOOKUP(D4,DB!A:K,11,0),"")</f>
        <v>R2</v>
      </c>
      <c r="C4" s="18">
        <v>1</v>
      </c>
      <c r="D4" s="18" t="s">
        <v>17733</v>
      </c>
      <c r="E4" s="84" t="s">
        <v>39021</v>
      </c>
      <c r="F4" s="103">
        <v>45984.387418981481</v>
      </c>
      <c r="G4" s="104">
        <f ca="1">IFERROR(NOW()-F4,"-")</f>
        <v>1.1237846064832411</v>
      </c>
      <c r="H4" s="103">
        <v>45984.381168981483</v>
      </c>
      <c r="I4" s="18" t="str">
        <f>IFERROR(VLOOKUP(D4,DB!A:F,6,0),"")</f>
        <v>SCECO</v>
      </c>
      <c r="J4" s="18" t="str">
        <f>IFERROR(VLOOKUP(D4,DB!A:G,7,0),"")</f>
        <v>Vandalized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2" t="s">
        <v>39113</v>
      </c>
      <c r="B5" s="18" t="str">
        <f>IFERROR(VLOOKUP(D5,DB!A:K,11,0),"")</f>
        <v>R2</v>
      </c>
      <c r="C5" s="18">
        <v>1</v>
      </c>
      <c r="D5" s="18" t="s">
        <v>39114</v>
      </c>
      <c r="E5" s="102" t="s">
        <v>39021</v>
      </c>
      <c r="F5" s="103">
        <v>45985.443229166667</v>
      </c>
      <c r="G5" s="104">
        <f ca="1">IFERROR(NOW()-F5,"-")</f>
        <v>6.797442129754927E-2</v>
      </c>
      <c r="H5" s="151" t="s">
        <v>39115</v>
      </c>
      <c r="I5" s="18" t="str">
        <f>IFERROR(VLOOKUP(D5,DB!A:F,6,0),"")</f>
        <v>SCECO</v>
      </c>
      <c r="J5" s="18" t="str">
        <f>IFERROR(VLOOKUP(D5,DB!A:G,7,0),"")</f>
        <v>Dead</v>
      </c>
      <c r="K5" s="19" t="s">
        <v>39116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39117</v>
      </c>
      <c r="B6" s="18" t="str">
        <f>IFERROR(VLOOKUP(D6,DB!A:K,11,0),"")</f>
        <v>R2</v>
      </c>
      <c r="C6" s="18">
        <v>2</v>
      </c>
      <c r="D6" s="18" t="s">
        <v>22150</v>
      </c>
      <c r="E6" s="102" t="s">
        <v>39021</v>
      </c>
      <c r="F6" s="103">
        <v>45985.508796296293</v>
      </c>
      <c r="G6" s="104">
        <f ca="1">IFERROR(NOW()-F6,"-")</f>
        <v>2.4072916712611914E-3</v>
      </c>
      <c r="H6" s="151" t="s">
        <v>39118</v>
      </c>
      <c r="I6" s="18" t="str">
        <f>IFERROR(VLOOKUP(D6,DB!A:F,6,0),"")</f>
        <v>Power cube</v>
      </c>
      <c r="J6" s="18" t="str">
        <f>IFERROR(VLOOKUP(D6,DB!A:G,7,0),"")</f>
        <v>Good+No BB Design</v>
      </c>
      <c r="K6" s="19" t="s">
        <v>39119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45985.511203587965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45985.511203587965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45985.511203587965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45985.511203587965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45985.511203587965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45985.511203587965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45985.511203587965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45985.511203587965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45985.511203587965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45985.511203587965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45985.511203587965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45985.511203587965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45985.511203587965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45985.511203587965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45985.511203587965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45985.511203587965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45985.511203587965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45985.511203587965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45985.511203587965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45985.511203587965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45985.511203587965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45985.511203587965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45985.511203587965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45985.511203587965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45985.511203587965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45985.511203587965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45985.511203587965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45985.511203587965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45985.511203587965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45985.511203587965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45985.511203587965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45985.511203587965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45985.511203587965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45985.511203587965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45985.511203587965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45985.511203587965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45985.511203587965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45985.511203587965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45985.511203587965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45985.511203587965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45985.511203587965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45985.511203587965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45985.511203587965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45985.511203587965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45985.511203587965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45985.511203587965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45985.511203587965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45985.511203587965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45985.511203587965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45985.511203587965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45985.511203587965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45985.511203587965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45985.511203587965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45985.511203587965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45985.511203587965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45985.511203587965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45985.511203587965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45985.511203587965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45985.511203587965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45985.511203587965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45985.511203587965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45985.511203587965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45985.511203587965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45985.511203587965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45985.511203587965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45985.511203587965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45985.511203587965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45985.511203587965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45985.511203587965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45985.511203587965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45985.511203587965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45985.511203587965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45985.511203587965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45985.511203587965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45985.511203587965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45985.511203587965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45985.511203587965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45985.511203587965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45985.511203587965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45985.511203587965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45985.511203587965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45985.511203587965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45985.511203587965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45985.511203587965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45985.511203587965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45985.511203587965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45985.511203587965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45985.511203587965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45985.511203587965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45985.511203587965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45985.511203587965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45985.511203587965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45985.511203587965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45985.511203587965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45985.511203587965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45985.511203587965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45985.511203587965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45985.511203587965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45985.511203587965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45985.511203587965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45985.511203587965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45985.511203587965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45985.511203587965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45985.511203587965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45985.511203587965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45985.511203587965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45985.511203587965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45985.511203587965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45985.511203587965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45985.511203587965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45985.511203587965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45985.511203587965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45985.511203587965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45985.511203587965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45985.511203587965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45985.511203587965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45985.511203587965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45985.511203587965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45985.511203587965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45985.511203587965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45985.511203587965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45985.511203587965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45985.511203587965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45985.511203587965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45985.511203587965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45985.511203587965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45985.511203587965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45985.511203587965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45985.511203587965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45985.511203587965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45985.511203587965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45985.511203587965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45985.511203587965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45985.511203587965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45985.511203587965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45985.511203587965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45985.511203587965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45985.511203587965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sheetData>
  <dataValidations count="2">
    <dataValidation allowBlank="1" showInputMessage="1" showErrorMessage="1" sqref="E1" xr:uid="{4D935161-CDD3-4592-B877-3FB59C99E142}"/>
    <dataValidation type="list" allowBlank="1" showInputMessage="1" showErrorMessage="1" sqref="E3:E1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45985.511203587965</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45985.511203587965</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45985.511203587965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45985.511203587965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45985.511203587965</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45985.511203587965</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45985.511203587965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45985.511203587965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45985.511203587965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45985.511203587965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45985.511203587965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45985.511203587965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45985.511203587965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45985.511203587965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45985.511203587965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45985.511203587965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45985.511203587965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45985.511203587965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45985.511203587965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45985.511203587965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45985.511203587965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45985.511203587965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45985.511203587965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45985.511203587965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45985.511203587965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45985.511203587965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45985.511203587965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45985.511203587965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45985.511203587965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45985.511203587965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45985.511203587965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45985.511203587965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45985.511203587965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45985.511203587965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45985.511203587965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45985.511203587965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45985.511203587965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45985.511203587965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45985.511203587965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45985.511203587965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45985.511203587965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45985.511203587965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45985.511203587965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45985.511203587965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45985.511203587965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45985.511203587965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45985.511203587965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45985.511203587965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45985.511203587965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45985.511203587965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45985.511203587965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45985.511203587965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45985.511203587965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45985.511203587965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45985.511203587965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45985.511203587965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45985.511203587965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45985.511203587965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45985.511203587965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45985.511203587965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45985.511203587965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45985.511203587965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45985.511203587965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45985.511203587965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45985.511203587965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45985.511203587965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45985.511203587965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45985.511203587965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45985.511203587965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45985.511203587965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45985.511203587965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45985.511203587965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45985.511203587965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45985.511203587965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45985.511203587965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45985.511203587965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45985.511203587965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45985.511203587965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45985.511203587965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45985.511203587965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45985.511203587965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45985.511203587965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45985.511203587965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45985.511203587965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45985.511203587965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45985.511203587965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45985.511203587965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45985.511203587965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45985.511203587965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45985.511203587965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45985.511203587965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45985.511203587965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45985.511203587965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45985.511203587965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45985.511203587965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45985.511203587965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45985.511203587965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45985.511203587965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45985.511203587965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45985.511203587965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45985.511203587965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45985.511203587965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45985.511203587965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45985.511203587965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45985.511203587965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45985.511203587965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45985.511203587965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45985.511203587965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45985.511203587965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45985.511203587965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45985.511203587965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45985.511203587965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45985.511203587965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45985.511203587965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45985.511203587965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45985.511203587965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45985.511203587965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45985.511203587965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45985.511203587965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45985.511203587965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45985.511203587965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45985.511203587965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45985.511203587965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45985.511203587965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45985.511203587965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45985.511203587965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45985.511203587965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45985.511203587965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45985.511203587965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45985.511203587965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45985.511203587965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45985.511203587965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45985.511203587965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45985.511203587965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45985.511203587965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45985.511203587965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45985.511203587965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45985.511203587965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45985.511203587965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45985.511203587965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45985.511203587965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45985.511203587965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45985.511203587965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45985.511203587965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45985.511203587965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45985.511203587965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45985.511203587965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45985.511203587965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45985.511203587965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45985.511203587965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45985.511203587965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45985.511203587965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45985.511203587965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45985.511203587965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45985.511203587965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45985.511203587965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45985.511203587965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45985.511203587965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45985.511203587965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45985.511203587965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45985.511203587965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45985.511203587965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45985.511203587965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45985.511203587965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45985.511203587965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45985.511203587965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45985.511203587965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45985.511203587965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45985.511203587965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45985.511203587965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45985.511203587965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45985.511203587965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45985.511203587965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45985.511203587965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45985.511203587965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45985.511203587965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45985.511203587965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45985.511203587965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45985.511203587965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45985.511203587965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45985.511203587965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45985.511203587965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45985.511203587965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45985.511203587965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45985.511203587965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45985.511203587965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45985.511203587965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45985.511203587965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45985.511203587965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45985.511203587965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45985.511203587965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45985.511203587965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45985.511203587965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45985.511203587965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45985.511203587965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45985.511203587965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45985.511203587965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45985.511203587965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45985.511203587965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45985.511203587965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45985.511203587965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45985.511203587965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45985.511203587965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45985.511203587965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45985.511203587965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45985.511203587965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45985.511203587965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45985.511203587965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45985.511203587965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45985.511203587965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45985.511203587965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45985.511203587965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45985.511203587965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45985.511203587965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45985.511203587965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45985.511203587965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45985.511203587965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45985.511203587965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45985.511203587965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45985.511203587965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45985.511203587965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45985.511203587965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45985.511203587965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45985.511203587965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45985.511203587965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45985.511203587965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45985.511203587965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45985.511203587965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45985.511203587965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45985.511203587965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45985.511203587965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45985.511203587965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45985.511203587965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45985.511203587965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45985.511203587965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45985.511203587965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45985.511203587965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45985.511203587965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45985.511203587965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45985.511203587965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45985.511203587965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45985.511203587965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45985.511203587965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45985.511203587965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45985.511203587965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45985.511203587965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45985.511203587965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45985.511203587965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45985.511203587965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45985.511203587965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45985.511203587965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45985.511203587965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45985.511203587965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45985.511203587965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45985.511203587965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45985.511203587965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45985.511203587965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45985.511203587965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45985.511203587965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45985.511203587965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45985.511203587965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45985.511203587965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45985.511203587965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45985.511203587965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45985.511203587965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45985.511203587965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45985.511203587965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45985.511203587965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45985.511203587965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45985.511203587965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45985.511203587965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45985.511203587965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45985.511203587965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45985.511203587965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45985.511203587965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45985.511203587965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45985.511203587965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45985.511203587965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45985.511203587965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45985.511203587965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45985.511203587965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45985.511203587965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45985.511203587965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45985.511203587965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45985.511203587965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45985.511203587965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45985.511203587965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45985.511203587965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45985.511203587965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45985.511203587965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45985.511203587965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45985.511203587965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45985.511203587965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45985.511203587965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45985.511203587965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45985.511203587965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45985.511203587965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45985.511203587965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45985.511203587965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45985.511203587965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45985.511203587965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45985.511203587965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45985.511203587965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45985.511203587965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45985.511203587965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45985.511203587965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45985.511203587965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45985.511203587965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45985.511203587965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45985.511203587965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45985.511203587965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45985.511203587965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45985.511203587965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45985.511203587965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45985.511203587965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45985.511203587965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45985.511203587965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45985.511203587965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45985.511203587965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45985.511203587965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45985.511203587965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45985.511203587965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45985.511203587965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45985.511203587965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45985.511203587965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45985.511203587965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45985.511203587965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45985.511203587965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45985.511203587965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45985.511203587965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45985.511203587965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45985.511203587965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45985.511203587965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45985.511203587965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45985.511203587965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45985.511203587965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45985.511203587965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45985.511203587965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45985.511203587965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45985.511203587965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45985.511203587965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45985.511203587965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45985.511203587965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45985.511203587965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45985.511203587965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45985.511203587965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45985.511203587965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45985.511203587965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45985.511203587965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45985.511203587965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45985.511203587965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45985.511203587965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45985.511203587965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45985.511203587965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45985.511203587965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45985.511203587965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45985.511203587965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45985.511203587965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45985.511203587965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45985.511203587965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45985.511203587965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45985.511203587965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45985.511203587965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45985.511203587965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45985.511203587965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45985.511203587965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45985.511203587965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45985.511203587965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45985.511203587965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45985.511203587965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45985.511203587965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45985.511203587965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45985.511203587965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45985.511203587965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45985.511203587965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45985.511203587965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45985.511203587965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45985.511203587965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45985.511203587965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45985.511203587965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45985.511203587965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45985.511203587965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45985.511203587965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45985.511203587965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45985.511203587965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45985.511203587965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45985.511203587965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45985.511203587965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45985.511203587965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45985.511203587965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45985.511203587965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45985.511203587965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45985.511203587965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45985.511203587965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45985.511203587965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45985.511203587965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45985.511203587965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45985.511203587965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45985.511203587965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45985.511203587965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45985.511203587965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45985.511203587965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45985.511203587965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45985.511203587965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45985.511203587965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45985.511203587965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45985.511203587965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45985.511203587965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45985.511203587965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45985.511203587965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45985.511203587965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45985.511203587965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45985.511203587965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45985.511203587965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45985.511203587965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45985.511203587965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45985.511203587965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45985.511203587965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45985.511203587965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45985.511203587965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45985.511203587965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45985.511203587965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45985.511203587965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45985.511203587965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45985.511203587965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45985.511203587965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45985.511203587965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45985.511203587965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45985.511203587965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45985.511203587965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45985.511203587965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45985.511203587965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45985.511203587965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45985.511203587965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45985.511203587965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45985.511203587965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45985.511203587965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45985.511203587965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45985.511203587965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45985.511203587965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45985.511203587965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45985.511203587965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45985.511203587965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45985.511203587965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45985.511203587965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45985.511203587965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45985.511203587965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45985.511203587965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45985.511203587965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45985.511203587965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45985.511203587965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45985.511203587965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45985.511203587965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45985.511203587965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45985.511203587965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45985.511203587965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45985.511203587965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45985.511203587965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45985.511203587965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45985.511203587965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45985.511203587965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45985.511203587965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45985.511203587965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45985.511203587965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45985.511203587965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45985.511203587965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45985.511203587965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45985.511203587965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45985.511203587965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45985.511203587965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45985.511203587965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45985.511203587965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45985.511203587965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45985.511203587965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45985.511203587965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45985.511203587965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45985.511203587965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45985.511203587965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45985.511203587965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45985.511203587965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45985.511203587965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45985.511203587965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45985.511203587965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45985.511203587965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45985.511203587965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45985.511203587965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45985.511203587965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45985.511203587965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45985.511203587965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45985.511203587965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45985.511203587965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45985.511203587965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45985.511203587965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45985.511203587965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45985.511203587965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45985.511203587965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45985.511203587965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45985.511203587965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45985.511203587965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45985.511203587965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45985.511203587965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45985.511203587965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45985.511203587965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45985.511203587965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45985.511203587965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45985.511203587965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45985.511203587965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45985.511203587965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45985.511203587965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45985.511203587965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45985.511203587965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45985.511203587965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45985.511203587965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45985.511203587965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45985.511203587965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45985.511203587965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45985.511203587965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45985.511203587965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45985.511203587965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45985.511203587965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45985.511203587965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45985.511203587965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45985.511203587965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45985.511203587965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45985.511203587965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45985.511203587965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45985.511203587965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45985.511203587965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45985.511203587965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45985.511203587965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45985.511203587965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45985.511203587965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45985.511203587965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45985.511203587965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45985.511203587965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45985.511203587965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45985.511203587965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45985.511203587965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45985.511203587965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45985.511203587965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45985.511203587965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45985.511203587965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45985.511203587965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45985.511203587965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45985.511203587965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45985.511203587965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45985.511203587965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45985.511203587965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45985.511203587965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45985.511203587965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45985.511203587965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45985.511203587965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45985.511203587965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45985.511203587965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45985.511203587965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45985.511203587965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45985.511203587965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45985.511203587965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45985.511203587965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45985.511203587965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45985.511203587965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45985.511203587965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45985.511203587965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45985.511203587965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45985.511203587965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45985.511203587965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45985.511203587965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45985.511203587965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45985.511203587965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45985.511203587965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45985.511203587965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45985.511203587965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45985.511203587965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45985.511203587965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45985.511203587965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45985.511203587965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45985.511203587965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45985.511203587965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45985.511203587965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45985.511203587965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45985.511203587965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45985.511203587965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45985.511203587965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45985.511203587965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45985.511203587965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45985.511203587965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45985.511203587965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45985.511203587965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45985.511203587965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45985.511203587965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45985.511203587965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45985.511203587965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45985.511203587965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45985.511203587965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45985.511203587965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45985.511203587965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45985.511203587965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45985.511203587965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45985.511203587965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45985.511203587965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45985.511203587965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45985.511203587965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45985.511203587965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45985.511203587965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45985.511203587965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45985.511203587965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45985.511203587965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45985.511203587965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45985.511203587965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45985.511203587965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45985.511203587965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45985.511203587965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45985.511203587965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45985.511203587965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45985.511203587965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45985.511203587965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45985.511203587965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45985.511203587965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45985.511203587965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45985.511203587965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45985.511203587965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45985.511203587965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45985.511203587965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45985.511203587965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45985.511203587965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45985.511203587965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45985.511203587965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45985.511203587965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45985.511203587965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45985.511203587965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45985.511203587965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45985.511203587965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45985.511203587965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45985.511203587965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45985.511203587965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45985.511203587965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45985.511203587965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45985.511203587965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45985.511203587965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45985.511203587965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45985.511203587965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45985.511203587965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45985.511203587965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45985.511203587965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45985.511203587965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45985.511203587965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45985.511203587965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45985.511203587965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45985.511203587965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45985.511203587965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45985.511203587965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45985.511203587965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45985.511203587965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45985.511203587965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45985.511203587965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45985.511203587965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45985.511203587965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45985.511203587965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45985.511203587965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45985.511203587965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45985.511203587965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45985.511203587965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45985.511203587965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45985.511203587965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45985.511203587965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45985.511203587965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45985.511203587965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45985.511203587965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45985.511203587965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45985.511203587965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45985.511203587965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45985.511203587965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45985.511203587965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45985.511203587965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45985.511203587965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45985.511203587965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45985.511203587965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45985.511203587965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45985.511203587965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45985.511203587965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45985.511203587965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45985.511203587965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45985.511203587965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45985.511203587965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45985.511203587965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45985.511203587965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45985.511203587965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45985.511203587965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45985.511203587965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45985.511203587965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45985.511203587965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45985.511203587965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45985.511203587965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45985.511203587965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45985.511203587965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45985.511203587965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45985.511203587965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45985.511203587965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45985.511203587965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45985.511203587965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45985.511203587965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45985.511203587965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45985.511203587965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45985.511203587965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45985.511203587965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45985.511203587965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45985.511203587965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45985.511203587965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45985.511203587965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45985.511203587965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45985.511203587965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45985.511203587965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45985.511203587965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45985.511203587965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45985.511203587965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45985.511203587965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45985.511203587965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45985.511203587965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45985.511203587965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45985.511203587965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45985.511203587965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45985.511203587965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45985.511203587965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45985.511203587965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45985.511203587965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45985.511203587965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45985.511203587965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45985.511203587965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45985.511203587965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45985.511203587965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45985.511203587965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45985.511203587965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45985.511203587965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45985.511203587965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45985.511203587965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45985.511203587965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45985.511203587965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45985.511203587965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45985.511203587965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45985.511203587965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45985.511203587965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45985.511203587965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45985.511203587965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45985.511203587965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45985.511203587965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45985.511203587965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45985.511203587965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45985.511203587965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45985.511203587965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45985.511203587965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45985.511203587965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45985.511203587965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45985.511203587965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45985.511203587965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45985.511203587965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45985.511203587965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45985.511203587965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45985.511203587965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45985.511203587965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45985.511203587965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45985.511203587965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45985.511203587965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45985.511203587965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45985.511203587965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45985.511203587965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45985.511203587965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45985.511203587965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45985.511203587965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45985.511203587965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45985.511203587965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45985.511203587965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45985.511203587965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45985.511203587965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45985.511203587965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45985.511203587965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45985.511203587965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45985.511203587965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45985.511203587965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45985.511203587965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45985.511203587965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45985.511203587965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45985.511203587965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45985.511203587965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45985.511203587965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45985.511203587965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45985.511203587965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45985.511203587965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45985.511203587965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45985.511203587965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45985.511203587965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45985.511203587965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45985.511203587965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45985.511203587965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45985.511203587965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45985.511203587965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45985.511203587965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45985.511203587965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45985.511203587965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45985.511203587965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45985.511203587965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45985.511203587965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45985.511203587965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45985.511203587965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45985.511203587965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45985.511203587965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45985.511203587965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45985.511203587965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45985.511203587965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45985.511203587965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45985.511203587965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45985.511203587965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45985.511203587965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45985.511203587965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45985.511203587965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45985.511203587965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45985.511203587965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45985.511203587965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45985.511203587965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45985.511203587965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45985.511203587965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45985.511203587965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45985.511203587965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45985.511203587965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45985.511203587965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45985.511203587965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45985.511203587965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45985.511203587965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45985.511203587965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45985.511203587965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45985.511203587965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45985.511203587965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45985.511203587965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45985.511203587965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45985.511203587965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45985.511203587965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45985.511203587965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45985.511203587965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45985.511203587965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45985.511203587965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45985.511203587965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45985.511203587965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45985.511203587965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45985.511203587965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45985.511203587965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45985.511203587965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45985.511203587965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45985.511203587965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45985.511203587965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45985.511203587965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45985.511203587965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45985.511203587965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45985.511203587965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45985.511203587965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45985.511203587965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45985.511203587965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45985.511203587965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45985.511203587965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45985.511203587965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45985.511203587965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45985.511203587965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45985.511203587965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45985.511203587965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45985.511203587965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45985.511203587965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45985.511203587965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45985.511203587965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45985.511203587965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45985.511203587965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45985.511203587965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45985.511203587965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45985.511203587965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45985.511203587965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45985.511203587965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45985.511203587965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45985.511203587965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45985.511203587965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45985.511203587965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45985.511203587965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45985.511203587965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45985.511203587965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45985.511203587965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45985.511203587965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45985.511203587965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45985.511203587965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45985.511203587965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45985.511203587965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45985.511203587965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45985.511203587965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45985.511203587965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45985.511203587965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45985.511203587965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45985.511203587965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45985.511203587965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45985.511203587965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45985.511203587965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45985.511203587965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45985.511203587965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45985.511203587965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45985.511203587965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45985.511203587965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45985.511203587965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45985.511203587965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45985.511203587965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45985.511203587965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45985.511203587965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45985.511203587965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45985.511203587965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45985.511203587965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45985.511203587965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45985.511203587965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45985.511203587965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45985.511203587965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45985.511203587965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45985.511203587965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45985.511203587965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45985.511203587965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45985.511203587965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45985.511203587965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45985.511203587965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45985.511203587965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45985.511203587965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45985.511203587965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45985.511203587965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45985.511203587965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45985.511203587965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45985.511203587965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45985.511203587965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45985.511203587965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45985.511203587965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45985.511203587965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45985.511203587965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45985.511203587965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45985.511203587965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45985.511203587965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45985.511203587965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45985.511203587965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45985.511203587965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45985.511203587965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45985.511203587965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45985.511203587965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45985.511203587965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45985.511203587965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45985.511203587965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45985.511203587965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45985.511203587965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45985.511203587965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45985.511203587965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45985.511203587965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45985.511203587965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45985.511203587965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45985.511203587965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45985.511203587965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45985.511203587965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45985.511203587965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45985.511203587965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45985.511203587965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45985.511203587965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45985.511203587965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45985.511203587965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45985.511203587965</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9"/>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39120</v>
      </c>
      <c r="B2" s="91" t="str">
        <f>IFERROR(VLOOKUP(D2,DB!A:K,11,0),"")</f>
        <v>R4</v>
      </c>
      <c r="C2" s="93">
        <v>1</v>
      </c>
      <c r="D2" s="91" t="s">
        <v>35092</v>
      </c>
      <c r="E2" s="94" t="s">
        <v>39021</v>
      </c>
      <c r="F2" s="95">
        <v>45703.480717592596</v>
      </c>
      <c r="G2" s="96">
        <f ca="1">IFERROR(NOW()-F2,"")</f>
        <v>282.03048599536851</v>
      </c>
      <c r="H2" s="95">
        <v>45703.474768518521</v>
      </c>
      <c r="I2" s="95" t="str">
        <f>IFERROR(VLOOKUP(D2,DB!A:F,6,0),"")</f>
        <v>SCECO</v>
      </c>
      <c r="J2" s="95" t="str">
        <f>IFERROR(VLOOKUP(D2,DB!A:G,7,0),"")</f>
        <v>Dead</v>
      </c>
      <c r="K2" s="97" t="s">
        <v>39121</v>
      </c>
      <c r="L2" s="91" t="str">
        <f>IFERROR(VLOOKUP(D2,DB!A:I,9,0),"")</f>
        <v>Latis</v>
      </c>
    </row>
    <row r="3" spans="1:16" ht="42.75" customHeight="1">
      <c r="A3" s="113" t="s">
        <v>39122</v>
      </c>
      <c r="B3" s="113" t="str">
        <f>IFERROR(VLOOKUP(D3,DB!A:K,11,0),"")</f>
        <v>R4</v>
      </c>
      <c r="C3" s="93">
        <v>1</v>
      </c>
      <c r="D3" s="91" t="s">
        <v>38804</v>
      </c>
      <c r="E3" s="94" t="s">
        <v>39021</v>
      </c>
      <c r="F3" s="95">
        <v>45984.493113425924</v>
      </c>
      <c r="G3" s="96">
        <f ca="1">IFERROR(NOW()-F3,"")</f>
        <v>1.0180901620406075</v>
      </c>
      <c r="H3" s="95">
        <v>45983.94866898148</v>
      </c>
      <c r="I3" s="113" t="str">
        <f>IFERROR(VLOOKUP(D3,DB!A:F,6,0),"")</f>
        <v>Sceco</v>
      </c>
      <c r="J3" s="113" t="str">
        <f>IFERROR(VLOOKUP(D3,DB!A:G,7,0),"")</f>
        <v>In progress</v>
      </c>
      <c r="K3" s="97" t="s">
        <v>39123</v>
      </c>
      <c r="L3" s="91" t="str">
        <f>IFERROR(VLOOKUP(D3,DB!A:I,9,0),"")</f>
        <v>Latis</v>
      </c>
    </row>
    <row r="4" spans="1:16" ht="15" customHeight="1">
      <c r="A4" s="113" t="s">
        <v>39124</v>
      </c>
      <c r="B4" s="113" t="str">
        <f>IFERROR(VLOOKUP(D4,DB!A:K,11,0),"")</f>
        <v>R4</v>
      </c>
      <c r="C4" s="93">
        <v>4</v>
      </c>
      <c r="D4" s="91" t="s">
        <v>30442</v>
      </c>
      <c r="E4" s="94" t="s">
        <v>39021</v>
      </c>
      <c r="F4" s="95">
        <v>45985.346631944441</v>
      </c>
      <c r="G4" s="96">
        <f t="shared" ref="G4:G23" ca="1" si="0">IFERROR(NOW()-F4,"")</f>
        <v>0.16457164352323161</v>
      </c>
      <c r="H4" s="95">
        <v>45985.471342592595</v>
      </c>
      <c r="I4" s="113" t="str">
        <f>IFERROR(VLOOKUP(D4,DB!A:F,6,0),"")</f>
        <v>SCECO</v>
      </c>
      <c r="J4" s="113" t="str">
        <f>IFERROR(VLOOKUP(D4,DB!A:G,7,0),"")</f>
        <v>Dead</v>
      </c>
      <c r="K4" s="97" t="s">
        <v>39125</v>
      </c>
      <c r="L4" s="91" t="str">
        <f>IFERROR(VLOOKUP(D4,DB!A:I,9,0),"")</f>
        <v>Latis</v>
      </c>
    </row>
    <row r="5" spans="1:16" ht="15" customHeight="1">
      <c r="A5" s="113" t="s">
        <v>39126</v>
      </c>
      <c r="B5" s="113" t="str">
        <f>IFERROR(VLOOKUP(D5,DB!A:K,11,0),"")</f>
        <v>R4</v>
      </c>
      <c r="C5" s="93">
        <v>1</v>
      </c>
      <c r="D5" s="91" t="s">
        <v>36861</v>
      </c>
      <c r="E5" s="94" t="s">
        <v>39021</v>
      </c>
      <c r="F5" s="95"/>
      <c r="G5" s="96">
        <f t="shared" ca="1" si="0"/>
        <v>45985.511203587965</v>
      </c>
      <c r="H5" s="95">
        <v>45985.458634259259</v>
      </c>
      <c r="I5" s="113" t="str">
        <f>IFERROR(VLOOKUP(D5,DB!A:F,6,0),"")</f>
        <v>SCECO</v>
      </c>
      <c r="J5" s="113" t="str">
        <f>IFERROR(VLOOKUP(D5,DB!A:G,7,0),"")</f>
        <v>Dead</v>
      </c>
      <c r="K5" s="97" t="s">
        <v>39127</v>
      </c>
      <c r="L5" s="91" t="str">
        <f>IFERROR(VLOOKUP(D5,DB!A:I,9,0),"")</f>
        <v>Latis</v>
      </c>
    </row>
    <row r="6" spans="1:16" ht="15" customHeight="1">
      <c r="A6" s="113" t="s">
        <v>39128</v>
      </c>
      <c r="B6" s="113" t="str">
        <f>IFERROR(VLOOKUP(D6,DB!A:K,11,0),"")</f>
        <v>R4</v>
      </c>
      <c r="C6" s="93">
        <v>1</v>
      </c>
      <c r="D6" s="91" t="s">
        <v>36088</v>
      </c>
      <c r="E6" s="94" t="s">
        <v>39021</v>
      </c>
      <c r="F6" s="95">
        <v>45985.492581018516</v>
      </c>
      <c r="G6" s="96">
        <f t="shared" ca="1" si="0"/>
        <v>1.8622569448780268E-2</v>
      </c>
      <c r="H6" s="95">
        <v>45985.486747685187</v>
      </c>
      <c r="I6" s="113" t="str">
        <f>IFERROR(VLOOKUP(D6,DB!A:F,6,0),"")</f>
        <v>Generator-SG</v>
      </c>
      <c r="J6" s="113" t="str">
        <f>IFERROR(VLOOKUP(D6,DB!A:G,7,0),"")</f>
        <v>No BB Shifted</v>
      </c>
      <c r="K6" s="97" t="s">
        <v>39129</v>
      </c>
      <c r="L6" s="91" t="str">
        <f>IFERROR(VLOOKUP(D6,DB!A:I,9,0),"")</f>
        <v>Latis</v>
      </c>
    </row>
    <row r="7" spans="1:16" ht="15" customHeight="1">
      <c r="A7" s="113"/>
      <c r="B7" s="113" t="str">
        <f>IFERROR(VLOOKUP(D7,DB!A:K,11,0),"")</f>
        <v/>
      </c>
      <c r="C7" s="93"/>
      <c r="D7" s="91"/>
      <c r="E7" s="94"/>
      <c r="F7" s="95"/>
      <c r="G7" s="96">
        <f t="shared" ca="1" si="0"/>
        <v>45985.511203587965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45985.511203587965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45985.511203587965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45985.511203587965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45985.511203587965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45985.511203587965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45985.511203587965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45985.511203587965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45985.511203587965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45985.511203587965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45985.511203587965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45985.511203587965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45985.511203587965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45985.511203587965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45985.511203587965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45985.511203587965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45985.511203587965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ref="G24:G87" ca="1" si="1">IFERROR(NOW()-F24,"")</f>
        <v>45985.511203587965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45985.511203587965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45985.511203587965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45985.511203587965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45985.511203587965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45985.511203587965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45985.511203587965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45985.511203587965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45985.511203587965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45985.511203587965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45985.511203587965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45985.511203587965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45985.511203587965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45985.511203587965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45985.511203587965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45985.511203587965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45985.511203587965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45985.511203587965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45985.511203587965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45985.511203587965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45985.511203587965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45985.511203587965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45985.511203587965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45985.511203587965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45985.511203587965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45985.511203587965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45985.511203587965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45985.511203587965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45985.511203587965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45985.511203587965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45985.511203587965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45985.511203587965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45985.511203587965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45985.511203587965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45985.511203587965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45985.511203587965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45985.511203587965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45985.511203587965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45985.511203587965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45985.511203587965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45985.511203587965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45985.511203587965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45985.511203587965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45985.511203587965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45985.511203587965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45985.511203587965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45985.511203587965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45985.511203587965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45985.511203587965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45985.511203587965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45985.511203587965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45985.511203587965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45985.511203587965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45985.511203587965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45985.511203587965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45985.511203587965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45985.511203587965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45985.511203587965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45985.511203587965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45985.511203587965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45985.511203587965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45985.511203587965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45985.511203587965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45985.511203587965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ref="G88:G151" ca="1" si="2">IFERROR(NOW()-F88,"")</f>
        <v>45985.511203587965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45985.511203587965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45985.511203587965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45985.511203587965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45985.511203587965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45985.511203587965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45985.511203587965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45985.511203587965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45985.511203587965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45985.511203587965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45985.511203587965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45985.511203587965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45985.511203587965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45985.511203587965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45985.511203587965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45985.511203587965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45985.511203587965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45985.511203587965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45985.511203587965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45985.511203587965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45985.511203587965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45985.511203587965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45985.511203587965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45985.511203587965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45985.511203587965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45985.511203587965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45985.511203587965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45985.511203587965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45985.511203587965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45985.511203587965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45985.511203587965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45985.511203587965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45985.511203587965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45985.511203587965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45985.511203587965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45985.511203587965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45985.511203587965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45985.511203587965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45985.511203587965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45985.511203587965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45985.511203587965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45985.511203587965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45985.511203587965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45985.511203587965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45985.511203587965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45985.511203587965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45985.511203587965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45985.511203587965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45985.511203587965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45985.511203587965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45985.511203587965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45985.511203587965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45985.511203587965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45985.511203587965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45985.511203587965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45985.511203587965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45985.511203587965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45985.511203587965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45985.511203587965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45985.511203587965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45985.511203587965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45985.511203587965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45985.511203587965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45985.511203587965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ref="G152:G215" ca="1" si="3">IFERROR(NOW()-F152,"")</f>
        <v>45985.511203587965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45985.511203587965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45985.511203587965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45985.511203587965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45985.511203587965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45985.511203587965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45985.511203587965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45985.511203587965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45985.511203587965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45985.511203587965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45985.511203587965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45985.511203587965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45985.511203587965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45985.511203587965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45985.511203587965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45985.511203587965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45985.511203587965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45985.511203587965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45985.511203587965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45985.511203587965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45985.511203587965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45985.511203587965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45985.511203587965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45985.511203587965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45985.511203587965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45985.511203587965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45985.511203587965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45985.511203587965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45985.511203587965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45985.511203587965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45985.511203587965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45985.511203587965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45985.511203587965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45985.511203587965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45985.511203587965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45985.511203587965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45985.511203587965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45985.511203587965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45985.511203587965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45985.511203587965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45985.511203587965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45985.511203587965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45985.511203587965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45985.511203587965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45985.511203587965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45985.511203587965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45985.511203587965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45985.511203587965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45985.511203587965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45985.511203587965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45985.511203587965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45985.511203587965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45985.511203587965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45985.511203587965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45985.511203587965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45985.511203587965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45985.511203587965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45985.511203587965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45985.511203587965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45985.511203587965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45985.511203587965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45985.511203587965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45985.511203587965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45985.511203587965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ref="G216:G279" ca="1" si="4">IFERROR(NOW()-F216,"")</f>
        <v>45985.511203587965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45985.511203587965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45985.511203587965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45985.511203587965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45985.511203587965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45985.511203587965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45985.511203587965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45985.511203587965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45985.511203587965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45985.511203587965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45985.511203587965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45985.511203587965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45985.511203587965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45985.511203587965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45985.511203587965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45985.511203587965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45985.511203587965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45985.511203587965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45985.511203587965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45985.511203587965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45985.511203587965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45985.511203587965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45985.511203587965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45985.511203587965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45985.511203587965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45985.511203587965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45985.511203587965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45985.511203587965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45985.511203587965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45985.511203587965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45985.511203587965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45985.511203587965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45985.511203587965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45985.511203587965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45985.511203587965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45985.511203587965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45985.511203587965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45985.511203587965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45985.511203587965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45985.511203587965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45985.511203587965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45985.511203587965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45985.511203587965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45985.511203587965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45985.511203587965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45985.511203587965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45985.511203587965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45985.511203587965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45985.511203587965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45985.511203587965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45985.511203587965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45985.511203587965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45985.511203587965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45985.511203587965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45985.511203587965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45985.511203587965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45985.511203587965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45985.511203587965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45985.511203587965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45985.511203587965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45985.511203587965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45985.511203587965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45985.511203587965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45985.511203587965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ref="G280:G343" ca="1" si="5">IFERROR(NOW()-F280,"")</f>
        <v>45985.511203587965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45985.511203587965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45985.511203587965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45985.511203587965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45985.511203587965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45985.511203587965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45985.511203587965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45985.511203587965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45985.511203587965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45985.511203587965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45985.511203587965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45985.511203587965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45985.511203587965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45985.511203587965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45985.511203587965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45985.511203587965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45985.511203587965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45985.511203587965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45985.511203587965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45985.511203587965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45985.511203587965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45985.511203587965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45985.511203587965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45985.511203587965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45985.511203587965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45985.511203587965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45985.511203587965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45985.511203587965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45985.511203587965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45985.511203587965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45985.511203587965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45985.511203587965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45985.511203587965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45985.511203587965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45985.511203587965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45985.511203587965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45985.511203587965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45985.511203587965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45985.511203587965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45985.511203587965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45985.511203587965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45985.511203587965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45985.511203587965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45985.511203587965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45985.511203587965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45985.511203587965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45985.511203587965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45985.511203587965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45985.511203587965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45985.511203587965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45985.511203587965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45985.511203587965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45985.511203587965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45985.511203587965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45985.511203587965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45985.511203587965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45985.511203587965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45985.511203587965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45985.511203587965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45985.511203587965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45985.511203587965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45985.511203587965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45985.511203587965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45985.511203587965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ref="G344:G389" ca="1" si="6">IFERROR(NOW()-F344,"")</f>
        <v>45985.511203587965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45985.511203587965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45985.511203587965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45985.511203587965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45985.511203587965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45985.511203587965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45985.511203587965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45985.511203587965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45985.511203587965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45985.511203587965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45985.511203587965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45985.511203587965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45985.511203587965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45985.511203587965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45985.511203587965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45985.511203587965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45985.511203587965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45985.511203587965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45985.511203587965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45985.511203587965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45985.511203587965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45985.511203587965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45985.511203587965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45985.511203587965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45985.511203587965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45985.511203587965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45985.511203587965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45985.511203587965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45985.511203587965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45985.511203587965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45985.511203587965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45985.511203587965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45985.511203587965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45985.511203587965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45985.511203587965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45985.511203587965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45985.511203587965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45985.511203587965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45985.511203587965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45985.511203587965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45985.511203587965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45985.511203587965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45985.511203587965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45985.511203587965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45985.511203587965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45985.511203587965</v>
      </c>
      <c r="H389" s="95"/>
      <c r="I389" s="113" t="str">
        <f>IFERROR(VLOOKUP(D389,DB!A:F,6,0),"")</f>
        <v/>
      </c>
      <c r="J389" s="113" t="str">
        <f>IFERROR(VLOOKUP(D389,DB!A:G,7,0),"")</f>
        <v/>
      </c>
      <c r="K389" s="97"/>
      <c r="L389" s="91" t="str">
        <f>IFERROR(VLOOKUP(D389,DB!A:I,9,0),"")</f>
        <v/>
      </c>
    </row>
  </sheetData>
  <dataValidations count="2">
    <dataValidation allowBlank="1" showInputMessage="1" showErrorMessage="1" sqref="E1" xr:uid="{A4F81451-56CC-4543-9497-104C4E44EE4B}"/>
    <dataValidation type="list" allowBlank="1" showInputMessage="1" showErrorMessage="1" sqref="E2:E3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4"/>
  <sheetViews>
    <sheetView workbookViewId="0">
      <selection activeCell="D25" sqref="D2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39130</v>
      </c>
      <c r="B2" s="37" t="str">
        <f>IFERROR(VLOOKUP(D2,DB!A:K,11,0),"")</f>
        <v>R5</v>
      </c>
      <c r="C2" s="37">
        <v>3</v>
      </c>
      <c r="D2" s="106" t="s">
        <v>36011</v>
      </c>
      <c r="E2" s="37" t="s">
        <v>39021</v>
      </c>
      <c r="F2" s="38">
        <v>45891.832060185188</v>
      </c>
      <c r="G2" s="108">
        <f ca="1">IFERROR(NOW()-F2,"")</f>
        <v>93.67914340277639</v>
      </c>
      <c r="H2" s="38">
        <v>45891.790393518517</v>
      </c>
      <c r="I2" s="37" t="str">
        <f>IFERROR(VLOOKUP(D2,DB!A:F,6,0),"")</f>
        <v>Generator-SG</v>
      </c>
      <c r="J2" s="37" t="str">
        <f>IFERROR(VLOOKUP(D2,DB!A:G,7,0),"")</f>
        <v>Vandalized</v>
      </c>
      <c r="K2" s="37" t="s">
        <v>39131</v>
      </c>
      <c r="L2" s="37" t="str">
        <f>IFERROR(VLOOKUP(D2,DB!A:I,9,0),"")</f>
        <v>Latis</v>
      </c>
      <c r="M2" s="105"/>
    </row>
    <row r="3" spans="1:13" ht="30">
      <c r="A3" s="37" t="s">
        <v>39132</v>
      </c>
      <c r="B3" s="37" t="str">
        <f>IFERROR(VLOOKUP(D3,DB!A:K,11,0),"")</f>
        <v>R5</v>
      </c>
      <c r="C3" s="37">
        <v>1</v>
      </c>
      <c r="D3" s="37" t="s">
        <v>33268</v>
      </c>
      <c r="E3" s="37" t="s">
        <v>39026</v>
      </c>
      <c r="F3" s="38">
        <v>45926.188877314817</v>
      </c>
      <c r="G3" s="108">
        <f t="shared" ref="G3" ca="1" si="0">IFERROR(NOW()-F3,"")</f>
        <v>59.322326273148065</v>
      </c>
      <c r="H3" s="38">
        <v>45926.158159722225</v>
      </c>
      <c r="I3" s="37" t="str">
        <f>IFERROR(VLOOKUP(D3,DB!A:F,6,0),"")</f>
        <v>SCECO</v>
      </c>
      <c r="J3" s="37" t="str">
        <f>IFERROR(VLOOKUP(D3,DB!A:G,7,0),"")</f>
        <v>Good</v>
      </c>
      <c r="K3" s="37" t="s">
        <v>39133</v>
      </c>
      <c r="L3" s="37" t="str">
        <f>IFERROR(VLOOKUP(D3,DB!A:I,9,0),"")</f>
        <v>Latis</v>
      </c>
      <c r="M3" s="105"/>
    </row>
    <row r="4" spans="1:13" ht="48" customHeight="1">
      <c r="A4" s="109" t="s">
        <v>39134</v>
      </c>
      <c r="B4" s="109" t="str">
        <f>IFERROR(VLOOKUP(D4,DB!A:K,11,0),"")</f>
        <v>R5</v>
      </c>
      <c r="C4" s="109">
        <v>1</v>
      </c>
      <c r="D4" s="109" t="s">
        <v>34758</v>
      </c>
      <c r="E4" s="109" t="s">
        <v>39026</v>
      </c>
      <c r="F4" s="110">
        <v>45948.661111111112</v>
      </c>
      <c r="G4" s="111">
        <f t="shared" ref="G4" ca="1" si="1">IFERROR(NOW()-F4,"")</f>
        <v>36.850092476852296</v>
      </c>
      <c r="H4" s="110">
        <v>45948.661111111112</v>
      </c>
      <c r="I4" s="109" t="str">
        <f>IFERROR(VLOOKUP(D4,DB!A:F,6,0),"")</f>
        <v>SCECO</v>
      </c>
      <c r="J4" s="109" t="str">
        <f>IFERROR(VLOOKUP(D4,DB!A:G,7,0),"")</f>
        <v>Dead</v>
      </c>
      <c r="K4" s="109" t="s">
        <v>39135</v>
      </c>
      <c r="L4" s="109" t="str">
        <f>IFERROR(VLOOKUP(D4,DB!A:I,9,0),"")</f>
        <v>Latis</v>
      </c>
    </row>
    <row r="5" spans="1:13" ht="30.75">
      <c r="A5" s="109" t="s">
        <v>39136</v>
      </c>
      <c r="B5" s="109" t="str">
        <f>IFERROR(VLOOKUP(D5,DB!A:K,11,0),"")</f>
        <v>R5</v>
      </c>
      <c r="C5" s="109">
        <v>1</v>
      </c>
      <c r="D5" s="109" t="s">
        <v>36518</v>
      </c>
      <c r="E5" s="109" t="s">
        <v>39021</v>
      </c>
      <c r="F5" s="122">
        <v>45981.373298611114</v>
      </c>
      <c r="G5" s="111">
        <f ca="1">IFERROR(NOW()-F5,"")</f>
        <v>4.1379049768511322</v>
      </c>
      <c r="H5" s="122">
        <v>45981.360798611109</v>
      </c>
      <c r="I5" s="109" t="str">
        <f>IFERROR(VLOOKUP(D5,DB!A:F,6,0),"")</f>
        <v>SCECO</v>
      </c>
      <c r="J5" s="109" t="str">
        <f>IFERROR(VLOOKUP(D5,DB!A:G,7,0),"")</f>
        <v>Dead</v>
      </c>
      <c r="K5" s="109" t="s">
        <v>39137</v>
      </c>
      <c r="L5" s="109" t="str">
        <f>IFERROR(VLOOKUP(D5,DB!A:I,9,0),"")</f>
        <v>Latis</v>
      </c>
    </row>
    <row r="6" spans="1:13">
      <c r="A6" s="109" t="s">
        <v>39138</v>
      </c>
      <c r="B6" s="109" t="str">
        <f>IFERROR(VLOOKUP(D6,DB!A:K,11,0),"")</f>
        <v>R5</v>
      </c>
      <c r="C6" s="109">
        <v>2</v>
      </c>
      <c r="D6" s="109" t="s">
        <v>36295</v>
      </c>
      <c r="E6" s="109" t="s">
        <v>39021</v>
      </c>
      <c r="F6" s="122">
        <v>45985.46266203704</v>
      </c>
      <c r="G6" s="111">
        <f ca="1">IFERROR(NOW()-F6,"")</f>
        <v>4.8541550924710464E-2</v>
      </c>
      <c r="H6" s="122">
        <v>45985.454965277779</v>
      </c>
      <c r="I6" s="109" t="str">
        <f>IFERROR(VLOOKUP(D6,DB!A:F,6,0),"")</f>
        <v>Generator-SG</v>
      </c>
      <c r="J6" s="109" t="str">
        <f>IFERROR(VLOOKUP(D6,DB!A:G,7,0),"")</f>
        <v>Vandalized</v>
      </c>
      <c r="K6" s="109" t="s">
        <v>39139</v>
      </c>
      <c r="L6" s="109" t="str">
        <f>IFERROR(VLOOKUP(D6,DB!A:I,9,0),"")</f>
        <v>Latis</v>
      </c>
    </row>
    <row r="7" spans="1:13" ht="30.75">
      <c r="A7" s="109" t="s">
        <v>39140</v>
      </c>
      <c r="B7" s="109" t="str">
        <f>IFERROR(VLOOKUP(D7,DB!A:K,11,0),"")</f>
        <v>R5</v>
      </c>
      <c r="C7" s="109">
        <v>8</v>
      </c>
      <c r="D7" s="109" t="s">
        <v>38184</v>
      </c>
      <c r="E7" s="109" t="s">
        <v>39026</v>
      </c>
      <c r="F7" s="122">
        <v>45985.488240740742</v>
      </c>
      <c r="G7" s="111">
        <f ca="1">IFERROR(NOW()-F7,"")</f>
        <v>2.2962847222515848E-2</v>
      </c>
      <c r="H7" s="122">
        <v>45985.471574074072</v>
      </c>
      <c r="I7" s="109" t="str">
        <f>IFERROR(VLOOKUP(D7,DB!A:F,6,0),"")</f>
        <v>SCECO</v>
      </c>
      <c r="J7" s="109" t="str">
        <f>IFERROR(VLOOKUP(D7,DB!A:G,7,0),"")</f>
        <v>Haj Removal</v>
      </c>
      <c r="K7" s="109" t="s">
        <v>39141</v>
      </c>
      <c r="L7" s="109" t="str">
        <f>IFERROR(VLOOKUP(D7,DB!A:I,9,0),"")</f>
        <v>Latis</v>
      </c>
    </row>
    <row r="8" spans="1:13">
      <c r="A8" s="109"/>
      <c r="B8" s="109" t="str">
        <f>IFERROR(VLOOKUP(D8,DB!A:K,11,0),"")</f>
        <v/>
      </c>
      <c r="C8" s="109"/>
      <c r="D8" s="143"/>
      <c r="E8" s="109"/>
      <c r="F8" s="109"/>
      <c r="G8" s="111">
        <f ca="1">IFERROR(NOW()-F8,"")</f>
        <v>45985.511203587965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45985.511203587965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45985.511203587965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45985.511203587965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45985.511203587965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45985.511203587965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45985.511203587965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45985.511203587965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45985.511203587965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45985.511203587965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45985.511203587965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45985.511203587965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45985.511203587965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45985.511203587965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45985.511203587965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45985.511203587965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45985.511203587965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45985.511203587965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45985.511203587965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45985.511203587965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45985.511203587965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45985.511203587965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45985.511203587965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45985.511203587965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45985.511203587965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45985.511203587965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45985.511203587965</v>
      </c>
      <c r="H34" s="109"/>
      <c r="I34" s="109" t="str">
        <f>IFERROR(VLOOKUP(D34,DB!A:F,6,0),"")</f>
        <v/>
      </c>
      <c r="J34" s="109" t="str">
        <f>IFERROR(VLOOKUP(D34,DB!A:G,7,0),"")</f>
        <v/>
      </c>
      <c r="K34" s="109"/>
      <c r="L34" s="109" t="str">
        <f>IFERROR(VLOOKUP(D34,DB!A:I,9,0),"")</f>
        <v/>
      </c>
    </row>
    <row r="35" spans="1:12">
      <c r="A35" s="125"/>
      <c r="B35" s="125" t="str">
        <f>IFERROR(VLOOKUP(D35,DB!A:K,11,0),"")</f>
        <v/>
      </c>
      <c r="C35" s="125"/>
      <c r="D35" s="125"/>
      <c r="E35" s="125"/>
      <c r="F35" s="126"/>
      <c r="G35" s="111">
        <f ca="1">IFERROR(NOW()-F35,"")</f>
        <v>45985.511203587965</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45985.511203587965</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45985.511203587965</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45985.511203587965</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45985.511203587965</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45985.511203587965</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45985.511203587965</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45985.511203587965</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45985.511203587965</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45985.511203587965</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45985.511203587965</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45985.511203587965</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45985.511203587965</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45985.511203587965</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45985.511203587965</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45985.511203587965</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45985.511203587965</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45985.511203587965</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45985.511203587965</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45985.511203587965</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45985.511203587965</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45985.511203587965</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45985.511203587965</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45985.511203587965</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45985.511203587965</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45985.511203587965</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45985.511203587965</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45985.511203587965</v>
      </c>
      <c r="H62" s="126"/>
      <c r="I62" s="125" t="str">
        <f>IFERROR(VLOOKUP(D62,DB!A:F,6,0),"")</f>
        <v/>
      </c>
      <c r="J62" s="125" t="str">
        <f>IFERROR(VLOOKUP(D62,DB!A:G,7,0),"")</f>
        <v/>
      </c>
      <c r="K62" s="125"/>
      <c r="L62" s="125" t="str">
        <f>IFERROR(VLOOKUP(D62,DB!A:I,9,0),"")</f>
        <v/>
      </c>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sheetData>
  <dataValidations count="2">
    <dataValidation allowBlank="1" showInputMessage="1" showErrorMessage="1" sqref="E1" xr:uid="{920C6338-E771-4DAE-8C89-92A9093EA4DE}"/>
    <dataValidation type="list" allowBlank="1" showInputMessage="1" showErrorMessage="1" sqref="E2:E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3" t="s">
        <v>39142</v>
      </c>
      <c r="B2" s="145" t="str">
        <f>IFERROR(VLOOKUP(D2,DB!A:K,11,0),"")</f>
        <v>R6</v>
      </c>
      <c r="C2" s="146">
        <v>3</v>
      </c>
      <c r="D2" s="145" t="s">
        <v>29367</v>
      </c>
      <c r="E2" s="109" t="s">
        <v>39021</v>
      </c>
      <c r="F2" s="154">
        <v>45985.501145833332</v>
      </c>
      <c r="G2" s="75">
        <f ca="1">IFERROR(NOW()-F2,"-")</f>
        <v>1.0057754632725846E-2</v>
      </c>
      <c r="H2" s="155">
        <v>45985.486875000002</v>
      </c>
      <c r="I2" s="145" t="str">
        <f>IFERROR(VLOOKUP(D2,DB!A:F,6,0),"")</f>
        <v>SCECO</v>
      </c>
      <c r="J2" s="145" t="str">
        <f>IFERROR(VLOOKUP(D2,DB!A:G,7,0),"")</f>
        <v>Dead+No BB Design</v>
      </c>
      <c r="K2" s="148" t="s">
        <v>39143</v>
      </c>
      <c r="L2" s="149" t="str">
        <f>IFERROR(VLOOKUP(D2,DB!A:I,9,0),"")</f>
        <v>Latis</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45985.511203587965</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45985.511203587965</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45985.511203587965</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45985.511203587965</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45985.511203587965</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45985.511203587965</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45985.511203587965</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45985.511203587965</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45985.511203587965</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45985.511203587965</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45985.511203587965</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45985.511203587965</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45985.511203587965</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45985.511203587965</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45985.511203587965</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45985.511203587965</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45985.511203587965</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45985.511203587965</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45985.511203587965</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45985.511203587965</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45985.511203587965</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45985.511203587965</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45985.511203587965</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45985.511203587965</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45985.511203587965</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45985.511203587965</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45985.511203587965</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45985.511203587965</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45985.511203587965</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45985.511203587965</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45985.511203587965</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45985.511203587965</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45985.511203587965</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45985.511203587965</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45985.511203587965</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45985.511203587965</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45985.511203587965</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45985.511203587965</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45985.511203587965</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45985.511203587965</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45985.511203587965</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45985.511203587965</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2025-11-24T09:16:56Z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