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02" documentId="120_S{2AC9BD13-BADA-5192-A53E-5A8FF88502F6}" xr6:coauthVersionLast="47" xr6:coauthVersionMax="47" xr10:uidLastSave="{CB5EE71B-9D86-4CE4-86DF-C013A70F4E5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3" l="1"/>
  <c r="D22" i="3"/>
  <c r="I8" i="5"/>
  <c r="J8" i="5"/>
  <c r="I9" i="5"/>
  <c r="J9" i="5"/>
  <c r="I10" i="5"/>
  <c r="J10" i="5"/>
  <c r="I11" i="5"/>
  <c r="J11" i="5"/>
  <c r="I12" i="5"/>
  <c r="J12" i="5"/>
  <c r="B8" i="5"/>
  <c r="B9" i="5"/>
  <c r="B10" i="5"/>
  <c r="B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B12" i="5"/>
  <c r="G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7" i="3"/>
  <c r="D8" i="3"/>
  <c r="D9" i="3"/>
  <c r="D10" i="3"/>
  <c r="D11" i="3"/>
  <c r="D12" i="3"/>
  <c r="D13" i="3"/>
  <c r="D14" i="3"/>
  <c r="D15" i="3"/>
  <c r="D16" i="3"/>
  <c r="D17" i="3"/>
  <c r="D18" i="3"/>
  <c r="D19" i="3"/>
  <c r="D21"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<sst xmlns="http://schemas.openxmlformats.org/spreadsheetml/2006/main" count="181550" uniqueCount="39153">
  <si>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</si>
  <si>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</si>
  <si>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</si>
  <si>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</si>
  <si>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</si>
  <si>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</si>
  <si>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</si>
  <si>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</si>
  <si>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</si>
  <si>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</si>
  <si>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</si>
  <si>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</si>
  <si>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</si>
  <si>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</si>
  <si>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</si>
  <si>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</si>
  <si>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</si>
  <si>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</si>
  <si>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</si>
  <si>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</si>
  <si>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</si>
  <si>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</si>
  <si>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</si>
  <si>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</si>
  <si>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</si>
  <si>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</si>
  <si>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</si>
  <si>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</si>
  <si>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</si>
  <si>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</si>
  <si>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</si>
  <si>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</si>
  <si>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</si>
  <si>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</si>
  <si>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</si>
  <si>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</si>
  <si>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</si>
  <si>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</si>
  <si>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</si>
  <si>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</si>
  <si>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</si>
  <si>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</si>
  <si>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</si>
  <si>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</si>
  <si>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</si>
  <si>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</si>
  <si>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</si>
  <si>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</si>
  <si>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</si>
  <si>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</si>
  <si>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</si>
  <si>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</si>
  <si>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</si>
  <si>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</si>
  <si>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</si>
  <si>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</si>
  <si>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</si>
  <si>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</si>
  <si>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</si>
  <si>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</si>
  <si>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</si>
  <si>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</si>
  <si>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</si>
  <si>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</si>
  <si>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</si>
  <si>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</si>
  <si>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</si>
  <si>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</si>
  <si>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</si>
  <si>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</si>
  <si>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</si>
  <si>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</si>
  <si>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</si>
  <si>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</si>
  <si>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</si>
  <si>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</si>
  <si>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</si>
  <si>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</si>
  <si>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</si>
  <si>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</si>
  <si>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</si>
  <si>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</si>
  <si>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</si>
  <si>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</si>
  <si>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</si>
  <si>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</si>
  <si>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</si>
  <si>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</si>
  <si>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</si>
  <si>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</si>
  <si>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</si>
  <si>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</si>
  <si>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</si>
  <si>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</si>
  <si>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</si>
  <si>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</si>
  <si>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</si>
  <si>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</si>
  <si>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</si>
  <si>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</si>
  <si>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</si>
  <si>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</si>
  <si>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</si>
  <si>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</si>
  <si>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</si>
  <si>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</si>
  <si>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</si>
  <si>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</si>
  <si>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</si>
  <si>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</si>
  <si>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</si>
  <si>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</si>
  <si>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</si>
  <si>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</si>
  <si>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</si>
  <si>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</si>
  <si>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</si>
  <si>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</si>
  <si>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</si>
  <si>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</si>
  <si>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</si>
  <si>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</si>
  <si>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</si>
  <si>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</si>
  <si>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</si>
  <si>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</si>
  <si>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</si>
  <si>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</si>
  <si>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</si>
  <si>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</si>
  <si>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</si>
  <si>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</si>
  <si>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</si>
  <si>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</si>
  <si>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</si>
  <si>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</si>
  <si>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</si>
  <si>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</si>
  <si>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</si>
  <si>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</si>
  <si>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</si>
  <si>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</si>
  <si>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</si>
  <si>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</si>
  <si>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</si>
  <si>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</si>
  <si>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</si>
  <si>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</si>
  <si>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</si>
  <si>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</si>
  <si>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</si>
  <si>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</si>
  <si>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</si>
  <si>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</si>
  <si>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</si>
  <si>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</si>
  <si>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</si>
  <si>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</si>
  <si>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</si>
  <si>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</si>
  <si>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</si>
  <si>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</si>
  <si>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</si>
  <si>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</si>
  <si>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</si>
  <si>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</si>
  <si>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</si>
  <si>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</si>
  <si>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</si>
  <si>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</si>
  <si>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</si>
  <si>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</si>
  <si>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</si>
  <si>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</si>
  <si>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</si>
  <si>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</si>
  <si>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</si>
  <si>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</si>
  <si>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</si>
  <si>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</si>
  <si>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</si>
  <si>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</si>
  <si>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</si>
  <si>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</si>
  <si>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</si>
  <si>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</si>
  <si>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</si>
  <si>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</si>
  <si>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</si>
  <si>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</si>
  <si>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</si>
  <si>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</si>
  <si>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</si>
  <si>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</si>
  <si>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</si>
  <si>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</si>
  <si>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</si>
  <si>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</si>
  <si>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</si>
  <si>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</si>
  <si>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</si>
  <si>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</si>
  <si>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</si>
  <si>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</si>
  <si>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</si>
  <si>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</si>
  <si>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</si>
  <si>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</si>
  <si>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</si>
  <si>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</si>
  <si>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</si>
  <si>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</si>
  <si>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</si>
  <si>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</si>
  <si>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</si>
  <si>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</si>
  <si>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</si>
  <si>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</si>
  <si>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</si>
  <si>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</si>
  <si>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</si>
  <si>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</si>
  <si>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</si>
  <si>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</si>
  <si>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</si>
  <si>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</si>
  <si>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</si>
  <si>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</si>
  <si>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</si>
  <si>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</si>
  <si>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</si>
  <si>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</si>
  <si>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</si>
  <si>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</si>
  <si>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</si>
  <si>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</si>
  <si>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</si>
  <si>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</si>
  <si>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</si>
  <si>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</si>
  <si>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</si>
  <si>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</si>
  <si>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</si>
  <si>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</si>
  <si>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</si>
  <si>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</si>
  <si>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</si>
  <si>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</si>
  <si>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</si>
  <si>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</si>
  <si>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</si>
  <si>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</si>
  <si>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</si>
  <si>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</si>
  <si>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</si>
  <si>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</si>
  <si>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</si>
  <si>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</si>
  <si>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</si>
  <si>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</si>
  <si>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</si>
  <si>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</si>
  <si>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</si>
  <si>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</si>
  <si>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</si>
  <si>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</si>
  <si>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</si>
  <si>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</si>
  <si>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</si>
  <si>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</si>
  <si>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</si>
  <si>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</si>
  <si>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</si>
  <si>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</si>
  <si>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</si>
  <si>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</si>
  <si>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</si>
  <si>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</si>
  <si>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</si>
  <si>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</si>
  <si>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</si>
  <si>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</si>
  <si>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</si>
  <si>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</si>
  <si>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</si>
  <si>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</si>
  <si>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</si>
  <si>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</si>
  <si>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</si>
  <si>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</si>
  <si>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</si>
  <si>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</si>
  <si>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</si>
  <si>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</si>
  <si>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</si>
  <si>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</si>
  <si>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</si>
  <si>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</si>
  <si>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</si>
  <si>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</si>
  <si>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</si>
  <si>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</si>
  <si>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</si>
  <si>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</si>
  <si>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</si>
  <si>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</si>
  <si>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</si>
  <si>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</si>
  <si>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</si>
  <si>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</si>
  <si>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</si>
  <si>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</si>
  <si>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</si>
  <si>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</si>
  <si>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</si>
  <si>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</si>
  <si>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</si>
  <si>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</si>
  <si>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</si>
  <si>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</si>
  <si>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</si>
  <si>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</si>
  <si>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</si>
  <si>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</si>
  <si>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</si>
  <si>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</si>
  <si>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</si>
  <si>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</si>
  <si>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</si>
  <si>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</si>
  <si>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</si>
  <si>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</si>
  <si>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</si>
  <si>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</si>
  <si>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</si>
  <si>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</si>
  <si>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</si>
  <si>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</si>
  <si>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</si>
  <si>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</si>
  <si>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</si>
  <si>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</si>
  <si>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</si>
  <si>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</si>
  <si>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</si>
  <si>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</si>
  <si>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</si>
  <si>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</si>
  <si>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</si>
  <si>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</si>
  <si>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</si>
  <si>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</si>
  <si>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</si>
  <si>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</si>
  <si>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</si>
  <si>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</si>
  <si>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</si>
  <si>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</si>
  <si>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</si>
  <si>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</si>
  <si>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</si>
  <si>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</si>
  <si>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</si>
  <si>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</si>
  <si>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</si>
  <si>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</si>
  <si>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</si>
  <si>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</si>
  <si>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</si>
  <si>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</si>
  <si>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</si>
  <si>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</si>
  <si>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</si>
  <si>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</si>
  <si>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</si>
  <si>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</si>
  <si>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</si>
  <si>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</si>
  <si>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</si>
  <si>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</si>
  <si>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</si>
  <si>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</si>
  <si>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</si>
  <si>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</si>
  <si>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</si>
  <si>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</si>
  <si>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</si>
  <si>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</si>
  <si>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</si>
  <si>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</si>
  <si>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</si>
  <si>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</si>
  <si>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</si>
  <si>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</si>
  <si>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</si>
  <si>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</si>
  <si>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</si>
  <si>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</si>
  <si>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</si>
  <si>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</si>
  <si>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</si>
  <si>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</si>
  <si>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</si>
  <si>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</si>
  <si>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</si>
  <si>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</si>
  <si>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</si>
  <si>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</si>
  <si>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</si>
  <si>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</si>
  <si>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</si>
  <si>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</si>
  <si>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</si>
  <si>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</si>
  <si>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</si>
  <si>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</si>
  <si>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</si>
  <si>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</si>
  <si>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</si>
  <si>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</si>
  <si>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</si>
  <si>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</si>
  <si>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</si>
  <si>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</si>
  <si>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</si>
  <si>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</si>
  <si>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</si>
  <si>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</si>
  <si>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</si>
  <si>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</si>
  <si>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</si>
  <si>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</si>
  <si>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</si>
  <si>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</si>
  <si>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</si>
  <si>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</si>
  <si>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</si>
  <si>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</si>
  <si>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</si>
  <si>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</si>
  <si>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</si>
  <si>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</si>
  <si>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</si>
  <si>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</si>
  <si>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</si>
  <si>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</si>
  <si>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</si>
  <si>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</si>
  <si>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</si>
  <si>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</si>
  <si>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</si>
  <si>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</si>
  <si>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</si>
  <si>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</si>
  <si>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</si>
  <si>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</si>
  <si>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</si>
  <si>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</si>
  <si>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</si>
  <si>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</si>
  <si>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</si>
  <si>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</si>
  <si>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</si>
  <si>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</si>
  <si>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</si>
  <si>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</si>
  <si>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</si>
  <si>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</si>
  <si>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</si>
  <si>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</si>
  <si>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</si>
  <si>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</si>
  <si>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</si>
  <si>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</si>
  <si>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</si>
  <si>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</si>
  <si>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</si>
  <si>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</si>
  <si>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</si>
  <si>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</si>
  <si>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</si>
  <si>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</si>
  <si>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</si>
  <si>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</si>
  <si>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</si>
  <si>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</si>
  <si>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</si>
  <si>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</si>
  <si>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</si>
  <si>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</si>
  <si>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</si>
  <si>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</si>
  <si>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</si>
  <si>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</si>
  <si>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</si>
  <si>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</si>
  <si>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</si>
  <si>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</si>
  <si>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</si>
  <si>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</si>
  <si>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</si>
  <si>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</si>
  <si>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</si>
  <si>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</si>
  <si>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</si>
  <si>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</si>
  <si>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</si>
  <si>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</si>
  <si>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</si>
  <si>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</si>
  <si>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</si>
  <si>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</si>
  <si>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</si>
  <si>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</si>
  <si>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</si>
  <si>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</si>
  <si>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</si>
  <si>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</si>
  <si>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</si>
  <si>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</si>
  <si>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</si>
  <si>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</si>
  <si>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</si>
  <si>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</si>
  <si>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</si>
  <si>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</si>
  <si>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</si>
  <si>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</si>
  <si>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</si>
  <si>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</si>
  <si>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</si>
  <si>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</si>
  <si>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</si>
  <si>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</si>
  <si>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</si>
  <si>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</si>
  <si>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</si>
  <si>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</si>
  <si>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</si>
  <si>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</si>
  <si>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</si>
  <si>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</si>
  <si>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</si>
  <si>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</si>
  <si>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</si>
  <si>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</si>
  <si>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</si>
  <si>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</si>
  <si>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</si>
  <si>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</si>
  <si>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</si>
  <si>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</si>
  <si>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</si>
  <si>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</si>
  <si>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</si>
  <si>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</si>
  <si>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</si>
  <si>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</si>
  <si>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</si>
  <si>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</si>
  <si>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</si>
  <si>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</si>
  <si>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</si>
  <si>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</si>
  <si>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</si>
  <si>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</si>
  <si>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</si>
  <si>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</si>
  <si>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</si>
  <si>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</si>
  <si>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</si>
  <si>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</si>
  <si>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</si>
  <si>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</si>
  <si>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</si>
  <si>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</si>
  <si>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</si>
  <si>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</si>
  <si>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</si>
  <si>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</si>
  <si>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</si>
  <si>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</si>
  <si>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</si>
  <si>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</si>
  <si>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</si>
  <si>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</si>
  <si>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</si>
  <si>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</si>
  <si>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</si>
  <si>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</si>
  <si>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</si>
  <si>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</si>
  <si>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</si>
  <si>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</si>
  <si>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</si>
  <si>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</si>
  <si>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</si>
  <si>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</si>
  <si>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</si>
  <si>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</si>
  <si>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</si>
  <si>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</si>
  <si>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</si>
  <si>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</si>
  <si>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</si>
  <si>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</si>
  <si>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</si>
  <si>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</si>
  <si>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</si>
  <si>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</si>
  <si>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</si>
  <si>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</si>
  <si>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</si>
  <si>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</si>
  <si>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</si>
  <si>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</si>
  <si>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</si>
  <si>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</si>
  <si>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</si>
  <si>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</si>
  <si>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</si>
  <si>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</si>
  <si>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</si>
  <si>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</si>
  <si>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</si>
  <si>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</si>
  <si>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</si>
  <si>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</si>
  <si>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</si>
  <si>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</si>
  <si>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</si>
  <si>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</si>
  <si>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</si>
  <si>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</si>
  <si>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</si>
  <si>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</si>
  <si>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</si>
  <si>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</si>
  <si>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</si>
  <si>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</si>
  <si>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</si>
  <si>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</si>
  <si>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</si>
  <si>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</si>
  <si>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</si>
  <si>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</si>
  <si>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</si>
  <si>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</si>
  <si>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</si>
  <si>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</si>
  <si>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</si>
  <si>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</si>
  <si>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</si>
  <si>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</si>
  <si>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</si>
  <si>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</si>
  <si>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</si>
  <si>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</si>
  <si>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</si>
  <si>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</si>
  <si>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</si>
  <si>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</si>
  <si>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</si>
  <si>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</si>
  <si>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</si>
  <si>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</si>
  <si>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</si>
  <si>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</si>
  <si>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</si>
  <si>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</si>
  <si>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</si>
  <si>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</si>
  <si>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</si>
  <si>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</si>
  <si>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</si>
  <si>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</si>
  <si>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</si>
  <si>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</si>
  <si>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</si>
  <si>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</si>
  <si>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</si>
  <si>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</si>
  <si>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</si>
  <si>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</si>
  <si>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</si>
  <si>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</si>
  <si>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</si>
  <si>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</si>
  <si>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</si>
  <si>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</si>
  <si>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</si>
  <si>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</si>
  <si>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</si>
  <si>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</si>
  <si>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</si>
  <si>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</si>
  <si>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</si>
  <si>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</si>
  <si>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</si>
  <si>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</si>
  <si>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</si>
  <si>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</si>
  <si>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</si>
  <si>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</si>
  <si>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</si>
  <si>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</si>
  <si>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</si>
  <si>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</si>
  <si>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</si>
  <si>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</si>
  <si>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</si>
  <si>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</si>
  <si>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</si>
  <si>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</si>
  <si>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</si>
  <si>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</si>
  <si>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</si>
  <si>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</si>
  <si>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</si>
  <si>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</si>
  <si>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</si>
  <si>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</si>
  <si>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</si>
  <si>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</si>
  <si>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</si>
  <si>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</si>
  <si>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</si>
  <si>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</si>
  <si>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</si>
  <si>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</si>
  <si>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</si>
  <si>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</si>
  <si>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</si>
  <si>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</si>
  <si>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</si>
  <si>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</si>
  <si>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</si>
  <si>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</si>
  <si>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</si>
  <si>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</si>
  <si>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</si>
  <si>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</si>
  <si>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</si>
  <si>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</si>
  <si>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</si>
  <si>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</si>
  <si>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</si>
  <si>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</si>
  <si>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</si>
  <si>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</si>
  <si>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</si>
  <si>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</si>
  <si>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</si>
  <si>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</si>
  <si>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</si>
  <si>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</si>
  <si>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</si>
  <si>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</si>
  <si>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</si>
  <si>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</si>
  <si>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</si>
  <si>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</si>
  <si>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</si>
  <si>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</si>
  <si>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</si>
  <si>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</si>
  <si>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</si>
  <si>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</si>
  <si>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</si>
  <si>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</si>
  <si>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</si>
  <si>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</si>
  <si>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</si>
  <si>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</si>
  <si>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</si>
  <si>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</si>
  <si>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</si>
  <si>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</si>
  <si>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</si>
  <si>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</si>
  <si>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</si>
  <si>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</si>
  <si>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</si>
  <si>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</si>
  <si>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</si>
  <si>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</si>
  <si>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</si>
  <si>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</si>
  <si>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</si>
  <si>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</si>
  <si>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</si>
  <si>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</si>
  <si>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</si>
  <si>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</si>
  <si>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</si>
  <si>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</si>
  <si>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</si>
  <si>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</si>
  <si>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</si>
  <si>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</si>
  <si>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</si>
  <si>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</si>
  <si>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</si>
  <si>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</si>
  <si>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</si>
  <si>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</si>
  <si>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</si>
  <si>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</si>
  <si>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</si>
  <si>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</si>
  <si>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</si>
  <si>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</si>
  <si>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</si>
  <si>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</si>
  <si>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</si>
  <si>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</si>
  <si>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</si>
  <si>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</si>
  <si>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</si>
  <si>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</si>
  <si>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</si>
  <si>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</si>
  <si>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</si>
  <si>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</si>
  <si>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</si>
  <si>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</si>
  <si>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</si>
  <si>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</si>
  <si>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</si>
  <si>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</si>
  <si>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</si>
  <si>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</si>
  <si>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</si>
  <si>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</si>
  <si>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</si>
  <si>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</si>
  <si>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</si>
  <si>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</si>
  <si>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</si>
  <si>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</si>
  <si>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</si>
  <si>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</si>
  <si>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</si>
  <si>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</si>
  <si>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</si>
  <si>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</si>
  <si>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</si>
  <si>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</si>
  <si>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</si>
  <si>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</si>
  <si>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</si>
  <si>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</si>
  <si>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</si>
  <si>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</si>
  <si>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</si>
  <si>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</si>
  <si>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</si>
  <si>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</si>
  <si>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</si>
  <si>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</si>
  <si>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</si>
  <si>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</si>
  <si>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</si>
  <si>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</si>
  <si>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</si>
  <si>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</si>
  <si>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</si>
  <si>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</si>
  <si>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</si>
  <si>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</si>
  <si>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</si>
  <si>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</si>
  <si>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</si>
  <si>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</si>
  <si>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</si>
  <si>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</si>
  <si>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</si>
  <si>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</si>
  <si>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</si>
  <si>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</si>
  <si>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</si>
  <si>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</si>
  <si>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</si>
  <si>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</si>
  <si>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</si>
  <si>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</si>
  <si>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</si>
  <si>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</si>
  <si>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</si>
  <si>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</si>
  <si>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</si>
  <si>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</si>
  <si>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</si>
  <si>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</si>
  <si>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</si>
  <si>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</si>
  <si>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</si>
  <si>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</si>
  <si>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</si>
  <si>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</si>
  <si>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</si>
  <si>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</si>
  <si>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</si>
  <si>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</si>
  <si>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</si>
  <si>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</si>
  <si>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</si>
  <si>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</si>
  <si>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</si>
  <si>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</si>
  <si>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</si>
  <si>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</si>
  <si>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</si>
  <si>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</si>
  <si>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</si>
  <si>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</si>
  <si>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</si>
  <si>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</si>
  <si>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</si>
  <si>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</si>
  <si>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</si>
  <si>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</si>
  <si>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</si>
  <si>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</si>
  <si>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</si>
  <si>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</si>
  <si>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</si>
  <si>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</si>
  <si>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</si>
  <si>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</si>
  <si>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</si>
  <si>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</si>
  <si>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</si>
  <si>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</si>
  <si>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</si>
  <si>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</si>
  <si>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</si>
  <si>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</si>
  <si>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</si>
  <si>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</si>
  <si>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</si>
  <si>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</si>
  <si>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</si>
  <si>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</si>
  <si>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</si>
  <si>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</si>
  <si>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</si>
  <si>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</si>
  <si>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</si>
  <si>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</si>
  <si>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</si>
  <si>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</si>
  <si>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</si>
  <si>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</si>
  <si>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</si>
  <si>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</si>
  <si>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</si>
  <si>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</si>
  <si>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</si>
  <si>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</si>
  <si>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</si>
  <si>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</si>
  <si>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</si>
  <si>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</si>
  <si>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</si>
  <si>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</si>
  <si>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</si>
  <si>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</si>
  <si>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</si>
  <si>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</si>
  <si>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</si>
  <si>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</si>
  <si>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</si>
  <si>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</si>
  <si>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</si>
  <si>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</si>
  <si>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</si>
  <si>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</si>
  <si>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</si>
  <si>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</si>
  <si>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</si>
  <si>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</si>
  <si>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</si>
  <si>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</si>
  <si>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</si>
  <si>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</si>
  <si>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</si>
  <si>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</si>
  <si>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</si>
  <si>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</si>
  <si>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</si>
  <si>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</si>
  <si>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</si>
  <si>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</si>
  <si>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</si>
  <si>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</si>
  <si>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</si>
  <si>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</si>
  <si>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</si>
  <si>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</si>
  <si>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</si>
  <si>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</si>
  <si>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</si>
  <si>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</si>
  <si>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</si>
  <si>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</si>
  <si>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</si>
  <si>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</si>
  <si>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</si>
  <si>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</si>
  <si>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</si>
  <si>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</si>
  <si>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</si>
  <si>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</si>
  <si>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</si>
  <si>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</si>
  <si>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</si>
  <si>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</si>
  <si>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</si>
  <si>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</si>
  <si>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</si>
  <si>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</si>
  <si>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</si>
  <si>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</si>
  <si>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</si>
  <si>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</si>
  <si>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</si>
  <si>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</si>
  <si>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</si>
  <si>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</si>
  <si>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</si>
  <si>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</si>
  <si>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</si>
  <si>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</si>
  <si>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</si>
  <si>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</si>
  <si>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</si>
  <si>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</si>
  <si>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</si>
  <si>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</si>
  <si>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</si>
  <si>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</si>
  <si>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</si>
  <si>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</si>
  <si>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</si>
  <si>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</si>
  <si>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</si>
  <si>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</si>
  <si>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</si>
  <si>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</si>
  <si>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</si>
  <si>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</si>
  <si>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</si>
  <si>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</si>
  <si>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</si>
  <si>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</si>
  <si>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</si>
  <si>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</si>
  <si>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</si>
  <si>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</si>
  <si>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</si>
  <si>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</si>
  <si>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</si>
  <si>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</si>
  <si>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</si>
  <si>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</si>
  <si>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</si>
  <si>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</si>
  <si>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</si>
  <si>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</si>
  <si>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</si>
  <si>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</si>
  <si>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</si>
  <si>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</si>
  <si>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</si>
  <si>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</si>
  <si>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</si>
  <si>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</si>
  <si>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</si>
  <si>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</si>
  <si>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</si>
  <si>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</si>
  <si>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</si>
  <si>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</si>
  <si>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</si>
  <si>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</si>
  <si>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</si>
  <si>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</si>
  <si>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</si>
  <si>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</si>
  <si>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</si>
  <si>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</si>
  <si>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</si>
  <si>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</si>
  <si>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</si>
  <si>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</si>
  <si>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</si>
  <si>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</si>
  <si>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</si>
  <si>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</si>
  <si>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</si>
  <si>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</si>
  <si>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</si>
  <si>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</si>
  <si>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</si>
  <si>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</si>
  <si>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</si>
  <si>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</si>
  <si>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</si>
  <si>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</si>
  <si>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</si>
  <si>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</si>
  <si>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</si>
  <si>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</si>
  <si>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</si>
  <si>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</si>
  <si>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</si>
  <si>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</si>
  <si>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</si>
  <si>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</si>
  <si>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</si>
  <si>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</si>
  <si>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</si>
  <si>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</si>
  <si>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</si>
  <si>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</si>
  <si>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</si>
  <si>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</si>
  <si>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</si>
  <si>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</si>
  <si>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</si>
  <si>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</si>
  <si>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</si>
  <si>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</si>
  <si>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</si>
  <si>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</si>
  <si>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</si>
  <si>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</si>
  <si>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</si>
  <si>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</si>
  <si>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</si>
  <si>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</si>
  <si>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</si>
  <si>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</si>
  <si>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</si>
  <si>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</si>
  <si>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</si>
  <si>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</si>
  <si>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</si>
  <si>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</si>
  <si>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</si>
  <si>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</si>
  <si>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</si>
  <si>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</si>
  <si>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</si>
  <si>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</si>
  <si>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</si>
  <si>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</si>
  <si>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</si>
  <si>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</si>
  <si>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</si>
  <si>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</si>
  <si>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</si>
  <si>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</si>
  <si>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</si>
  <si>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</si>
  <si>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</si>
  <si>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</si>
  <si>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</si>
  <si>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</si>
  <si>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</si>
  <si>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</si>
  <si>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</si>
  <si>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</si>
  <si>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</si>
  <si>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</si>
  <si>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</si>
  <si>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</si>
  <si>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</si>
  <si>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</si>
  <si>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</si>
  <si>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</si>
  <si>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</si>
  <si>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</si>
  <si>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</si>
  <si>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</si>
  <si>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</si>
  <si>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</si>
  <si>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</si>
  <si>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</si>
  <si>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</si>
  <si>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</si>
  <si>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</si>
  <si>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</si>
  <si>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</si>
  <si>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</si>
  <si>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</si>
  <si>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</si>
  <si>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</si>
  <si>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</si>
  <si>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</si>
  <si>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</si>
  <si>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</si>
  <si>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</si>
  <si>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</si>
  <si>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</si>
  <si>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</si>
  <si>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</si>
  <si>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</si>
  <si>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</si>
  <si>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</si>
  <si>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</si>
  <si>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</si>
  <si>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</si>
  <si>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</si>
  <si>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</si>
  <si>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</si>
  <si>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</si>
  <si>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</si>
  <si>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</si>
  <si>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</si>
  <si>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</si>
  <si>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</si>
  <si>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</si>
  <si>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</si>
  <si>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</si>
  <si>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</si>
  <si>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</si>
  <si>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</si>
  <si>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</si>
  <si>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</si>
  <si>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</si>
  <si>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</si>
  <si>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</si>
  <si>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</si>
  <si>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</si>
  <si>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</si>
  <si>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</si>
  <si>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</si>
  <si>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</si>
  <si>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</si>
  <si>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</si>
  <si>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</si>
  <si>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</si>
  <si>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</si>
  <si>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</si>
  <si>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</si>
  <si>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</si>
  <si>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</si>
  <si>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</si>
  <si>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</si>
  <si>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</si>
  <si>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</si>
  <si>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</si>
  <si>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</si>
  <si>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</si>
  <si>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</si>
  <si>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</si>
  <si>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</si>
  <si>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</si>
  <si>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</si>
  <si>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</si>
  <si>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</si>
  <si>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</si>
  <si>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</si>
  <si>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</si>
  <si>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</si>
  <si>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</si>
  <si>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</si>
  <si>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</si>
  <si>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</si>
  <si>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</si>
  <si>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</si>
  <si>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</si>
  <si>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</si>
  <si>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</si>
  <si>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</si>
  <si>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</si>
  <si>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</si>
  <si>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</si>
  <si>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</si>
  <si>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</si>
  <si>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</si>
  <si>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</si>
  <si>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</si>
  <si>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</si>
  <si>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</si>
  <si>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</si>
  <si>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</si>
  <si>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</si>
  <si>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</si>
  <si>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</si>
  <si>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</si>
  <si>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</si>
  <si>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</si>
  <si>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</si>
  <si>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</si>
  <si>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</si>
  <si>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</si>
  <si>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</si>
  <si>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</si>
  <si>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</si>
  <si>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</si>
  <si>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</si>
  <si>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</si>
  <si>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</si>
  <si>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</si>
  <si>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</si>
  <si>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</si>
  <si>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</si>
  <si>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</si>
  <si>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</si>
  <si>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</si>
  <si>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</si>
  <si>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</si>
  <si>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</si>
  <si>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</si>
  <si>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</si>
  <si>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</si>
  <si>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</si>
  <si>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</si>
  <si>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</si>
  <si>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</si>
  <si>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</si>
  <si>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</si>
  <si>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</si>
  <si>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</si>
  <si>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</si>
  <si>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</si>
  <si>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</si>
  <si>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</si>
  <si>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</si>
  <si>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</si>
  <si>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</si>
  <si>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</si>
  <si>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</si>
  <si>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</si>
  <si>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</si>
  <si>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</si>
  <si>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</si>
  <si>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</si>
  <si>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</si>
  <si>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</si>
  <si>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</si>
  <si>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</si>
  <si>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</si>
  <si>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</si>
  <si>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</si>
  <si>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</si>
  <si>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</si>
  <si>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</si>
  <si>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</si>
  <si>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</si>
  <si>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</si>
  <si>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</si>
  <si>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</si>
  <si>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</si>
  <si>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</si>
  <si>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</si>
  <si>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</si>
  <si>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</si>
  <si>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</si>
  <si>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</si>
  <si>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</si>
  <si>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</si>
  <si>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</si>
  <si>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</si>
  <si>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</si>
  <si>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</si>
  <si>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</si>
  <si>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</si>
  <si>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</si>
  <si>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</si>
  <si>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</si>
  <si>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</si>
  <si>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</si>
  <si>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</si>
  <si>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</si>
  <si>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</si>
  <si>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</si>
  <si>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</si>
  <si>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</si>
  <si>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</si>
  <si>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</si>
  <si>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</si>
  <si>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</si>
  <si>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</si>
  <si>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</si>
  <si>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</si>
  <si>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</si>
  <si>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</si>
  <si>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</si>
  <si>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</si>
  <si>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</si>
  <si>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</si>
  <si>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</si>
  <si>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</si>
  <si>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</si>
  <si>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</si>
  <si>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</si>
  <si>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</si>
  <si>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</si>
  <si>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</si>
  <si>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</si>
  <si>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</si>
  <si>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</si>
  <si>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</si>
  <si>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</si>
  <si>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</si>
  <si>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</si>
  <si>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</si>
  <si>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</si>
  <si>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</si>
  <si>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</si>
  <si>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</si>
  <si>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</si>
  <si>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</si>
  <si>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</si>
  <si>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</si>
  <si>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</si>
  <si>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</si>
  <si>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</si>
  <si>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</si>
  <si>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</si>
  <si>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</si>
  <si>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</si>
  <si>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</si>
  <si>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</si>
  <si>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</si>
  <si>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</si>
  <si>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</si>
  <si>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</si>
  <si>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</si>
  <si>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</si>
  <si>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</si>
  <si>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</si>
  <si>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</si>
  <si>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</si>
  <si>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</si>
  <si>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</si>
  <si>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</si>
  <si>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</si>
  <si>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</si>
  <si>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</si>
  <si>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</si>
  <si>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</si>
  <si>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</si>
  <si>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</si>
  <si>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</si>
  <si>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</si>
  <si>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</si>
  <si>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</si>
  <si>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</si>
  <si>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</si>
  <si>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</si>
  <si>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</si>
  <si>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</si>
  <si>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</si>
  <si>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</si>
  <si>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</si>
  <si>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</si>
  <si>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</si>
  <si>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</si>
  <si>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</si>
  <si>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</si>
  <si>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</si>
  <si>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</si>
  <si>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</si>
  <si>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</si>
  <si>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</si>
  <si>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</si>
  <si>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</si>
  <si>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</si>
  <si>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</si>
  <si>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</si>
  <si>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</si>
  <si>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</si>
  <si>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</si>
  <si>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</si>
  <si>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</si>
  <si>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</si>
  <si>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</si>
  <si>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</si>
  <si>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</si>
  <si>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</si>
  <si>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</si>
  <si>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</si>
  <si>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</si>
  <si>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</si>
  <si>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</si>
  <si>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</si>
  <si>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</si>
  <si>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</si>
  <si>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</si>
  <si>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</si>
  <si>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</si>
  <si>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</si>
  <si>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</si>
  <si>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</si>
  <si>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</si>
  <si>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</si>
  <si>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</si>
  <si>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</si>
  <si>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</si>
  <si>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</si>
  <si>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</si>
  <si>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</si>
  <si>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</si>
  <si>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</si>
  <si>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</si>
  <si>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</si>
  <si>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</si>
  <si>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</si>
  <si>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</si>
  <si>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</si>
  <si>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</si>
  <si>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</si>
  <si>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</si>
  <si>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</si>
  <si>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</si>
  <si>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</si>
  <si>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</si>
  <si>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</si>
  <si>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</si>
  <si>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</si>
  <si>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</si>
  <si>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</si>
  <si>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</si>
  <si>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</si>
  <si>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</si>
  <si>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</si>
  <si>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</si>
  <si>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</si>
  <si>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</si>
  <si>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</si>
  <si>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</si>
  <si>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</si>
  <si>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</si>
  <si>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</si>
  <si>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</si>
  <si>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</si>
  <si>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</si>
  <si>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</si>
  <si>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</si>
  <si>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</si>
  <si>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</si>
  <si>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</si>
  <si>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</si>
  <si>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</si>
  <si>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</si>
  <si>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</si>
  <si>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</si>
  <si>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</si>
  <si>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</si>
  <si>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</si>
  <si>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</si>
  <si>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</si>
  <si>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</si>
  <si>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</si>
  <si>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</si>
  <si>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</si>
  <si>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</si>
  <si>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</si>
  <si>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</si>
  <si>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</si>
  <si>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</si>
  <si>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</si>
  <si>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</si>
  <si>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</si>
  <si>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</si>
  <si>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</si>
  <si>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</si>
  <si>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</si>
  <si>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</si>
  <si>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</si>
  <si>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</si>
  <si>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</si>
  <si>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</si>
  <si>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</si>
  <si>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</si>
  <si>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</si>
  <si>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</si>
  <si>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</si>
  <si>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</si>
  <si>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</si>
  <si>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</si>
  <si>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</si>
  <si>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</si>
  <si>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</si>
  <si>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</si>
  <si>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</si>
  <si>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</si>
  <si>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</si>
  <si>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</si>
  <si>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</si>
  <si>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</si>
  <si>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</si>
  <si>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</si>
  <si>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</si>
  <si>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</si>
  <si>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</si>
  <si>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</si>
  <si>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</si>
  <si>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</si>
  <si>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</si>
  <si>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</si>
  <si>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</si>
  <si>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</si>
  <si>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</si>
  <si>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</si>
  <si>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</si>
  <si>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</si>
  <si>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</si>
  <si>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</si>
  <si>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</si>
  <si>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</si>
  <si>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</si>
  <si>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</si>
  <si>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</si>
  <si>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</si>
  <si>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</si>
  <si>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</si>
  <si>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</si>
  <si>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</si>
  <si>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</si>
  <si>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</si>
  <si>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</si>
  <si>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</si>
  <si>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</si>
  <si>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</si>
  <si>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</si>
  <si>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</si>
  <si>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</si>
  <si>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</si>
  <si>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</si>
  <si>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</si>
  <si>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</si>
  <si>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</si>
  <si>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</si>
  <si>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</si>
  <si>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</si>
  <si>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</si>
  <si>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</si>
  <si>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</si>
  <si>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</si>
  <si>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</si>
  <si>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</si>
  <si>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</si>
  <si>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</si>
  <si>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</si>
  <si>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</si>
  <si>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</si>
  <si>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</si>
  <si>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</si>
  <si>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</si>
  <si>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</si>
  <si>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</si>
  <si>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</si>
  <si>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</si>
  <si>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</si>
  <si>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</si>
  <si>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</si>
  <si>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</si>
  <si>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</si>
  <si>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</si>
  <si>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</si>
  <si>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</si>
  <si>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</si>
  <si>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</si>
  <si>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</si>
  <si>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</si>
  <si>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</si>
  <si>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</si>
  <si>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</si>
  <si>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</si>
  <si>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</si>
  <si>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</si>
  <si>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</si>
  <si>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</si>
  <si>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</si>
  <si>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</si>
  <si>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</si>
  <si>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</si>
  <si>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</si>
  <si>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</si>
  <si>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</si>
  <si>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</si>
  <si>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</si>
  <si>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</si>
  <si>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</si>
  <si>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</si>
  <si>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</si>
  <si>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</si>
  <si>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</si>
  <si>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</si>
  <si>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</si>
  <si>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</si>
  <si>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</si>
  <si>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</si>
  <si>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</si>
  <si>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</si>
  <si>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</si>
  <si>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</si>
  <si>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</si>
  <si>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</si>
  <si>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</si>
  <si>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</si>
  <si>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</si>
  <si>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</si>
  <si>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</si>
  <si>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</si>
  <si>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</si>
  <si>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</si>
  <si>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</si>
  <si>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</si>
  <si>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</si>
  <si>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</si>
  <si>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</si>
  <si>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</si>
  <si>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</si>
  <si>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</si>
  <si>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</si>
  <si>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</si>
  <si>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</si>
  <si>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</si>
  <si>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</si>
  <si>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</si>
  <si>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</si>
  <si>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</si>
  <si>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</si>
  <si>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</si>
  <si>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</si>
  <si>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</si>
  <si>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</si>
  <si>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</si>
  <si>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</si>
  <si>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</si>
  <si>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</si>
  <si>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</si>
  <si>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</si>
  <si>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</si>
  <si>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</si>
  <si>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</si>
  <si>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</si>
  <si>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</si>
  <si>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</si>
  <si>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</si>
  <si>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</si>
  <si>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</si>
  <si>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</si>
  <si>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</si>
  <si>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</si>
  <si>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</si>
  <si>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</si>
  <si>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</si>
  <si>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</si>
  <si>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</si>
  <si>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</si>
  <si>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</si>
  <si>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</si>
  <si>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</si>
  <si>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</si>
  <si>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</si>
  <si>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</si>
  <si>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</si>
  <si>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</si>
  <si>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</si>
  <si>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</si>
  <si>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</si>
  <si>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</si>
  <si>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</si>
  <si>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</si>
  <si>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</si>
  <si>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</si>
  <si>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</si>
  <si>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</si>
  <si>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</si>
  <si>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</si>
  <si>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</si>
  <si>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</si>
  <si>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</si>
  <si>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</si>
  <si>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</si>
  <si>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</si>
  <si>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</si>
  <si>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</si>
  <si>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</si>
  <si>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</si>
  <si>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</si>
  <si>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</si>
  <si>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</si>
  <si>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</si>
  <si>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</si>
  <si>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</si>
  <si>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</si>
  <si>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</si>
  <si>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</si>
  <si>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</si>
  <si>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</si>
  <si>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</si>
  <si>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</si>
  <si>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</si>
  <si>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</si>
  <si>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</si>
  <si>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</si>
  <si>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</si>
  <si>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</si>
  <si>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</si>
  <si>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</si>
  <si>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</si>
  <si>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</si>
  <si>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</si>
  <si>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</si>
  <si>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</si>
  <si>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</si>
  <si>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</si>
  <si>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</si>
  <si>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</si>
  <si>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</si>
  <si>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</si>
  <si>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</si>
  <si>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</si>
  <si>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</si>
  <si>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</si>
  <si>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</si>
  <si>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</si>
  <si>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</si>
  <si>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</si>
  <si>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</si>
  <si>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</si>
  <si>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</si>
  <si>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</si>
  <si>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</si>
  <si>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</si>
  <si>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</si>
  <si>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</si>
  <si>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</si>
  <si>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</si>
  <si>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</si>
  <si>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</si>
  <si>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</si>
  <si>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</si>
  <si>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</si>
  <si>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</si>
  <si>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</si>
  <si>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</si>
  <si>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</si>
  <si>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</si>
  <si>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</si>
  <si>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</si>
  <si>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</si>
  <si>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</si>
  <si>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</si>
  <si>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</si>
  <si>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</si>
  <si>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</si>
  <si>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</si>
  <si>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</si>
  <si>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</si>
  <si>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</si>
  <si>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</si>
  <si>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</si>
  <si>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</si>
  <si>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</si>
  <si>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</si>
  <si>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</si>
  <si>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</si>
  <si>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</si>
  <si>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</si>
  <si>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</si>
  <si>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</si>
  <si>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</si>
  <si>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</si>
  <si>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</si>
  <si>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</si>
  <si>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</si>
  <si>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</si>
  <si>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</si>
  <si>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</si>
  <si>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</si>
  <si>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</si>
  <si>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</si>
  <si>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</si>
  <si>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</si>
  <si>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</si>
  <si>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</si>
  <si>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</si>
  <si>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</si>
  <si>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</si>
  <si>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</si>
  <si>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</si>
  <si>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</si>
  <si>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</si>
  <si>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</si>
  <si>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</si>
  <si>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</si>
  <si>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</si>
  <si>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</si>
  <si>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</si>
  <si>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</si>
  <si>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</si>
  <si>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</si>
  <si>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</si>
  <si>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</si>
  <si>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</si>
  <si>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</si>
  <si>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</si>
  <si>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</si>
  <si>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</si>
  <si>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</si>
  <si>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</si>
  <si>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</si>
  <si>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</si>
  <si>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</si>
  <si>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</si>
  <si>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</si>
  <si>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</si>
  <si>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</si>
  <si>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</si>
  <si>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</si>
  <si>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</si>
  <si>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</si>
  <si>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</si>
  <si>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</si>
  <si>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</si>
  <si>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</si>
  <si>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</si>
  <si>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</si>
  <si>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</si>
  <si>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</si>
  <si>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</si>
  <si>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</si>
  <si>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</si>
  <si>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</si>
  <si>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</si>
  <si>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</si>
  <si>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</si>
  <si>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</si>
  <si>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</si>
  <si>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</si>
  <si>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</si>
  <si>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</si>
  <si>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</si>
  <si>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</si>
  <si>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</si>
  <si>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</si>
  <si>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</si>
  <si>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</si>
  <si>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</si>
  <si>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</si>
  <si>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</si>
  <si>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</si>
  <si>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</si>
  <si>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</si>
  <si>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</si>
  <si>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</si>
  <si>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</si>
  <si>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</si>
  <si>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</si>
  <si>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</si>
  <si>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</si>
  <si>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</si>
  <si>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</si>
  <si>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</si>
  <si>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</si>
  <si>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</si>
  <si>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</si>
  <si>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</si>
  <si>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</si>
  <si>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</si>
  <si>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</si>
  <si>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</si>
  <si>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</si>
  <si>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</si>
  <si>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</si>
  <si>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</si>
  <si>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</si>
  <si>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</si>
  <si>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</si>
  <si>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</si>
  <si>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</si>
  <si>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</si>
  <si>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</si>
  <si>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</si>
  <si>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</si>
  <si>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</si>
  <si>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</si>
  <si>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</si>
  <si>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</si>
  <si>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</si>
  <si>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</si>
  <si>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</si>
  <si>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</si>
  <si>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</si>
  <si>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</si>
  <si>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</si>
  <si>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</si>
  <si>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</si>
  <si>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</si>
  <si>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</si>
  <si>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</si>
  <si>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</si>
  <si>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</si>
  <si>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</si>
  <si>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</si>
  <si>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</si>
  <si>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</si>
  <si>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</si>
  <si>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</si>
  <si>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</si>
  <si>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</si>
  <si>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</si>
  <si>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</si>
  <si>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</si>
  <si>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</si>
  <si>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</si>
  <si>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</si>
  <si>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</si>
  <si>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</si>
  <si>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</si>
  <si>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</si>
  <si>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</si>
  <si>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</si>
  <si>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</si>
  <si>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</si>
  <si>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</si>
  <si>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</si>
  <si>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</si>
  <si>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</si>
  <si>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</si>
  <si>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</si>
  <si>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</si>
  <si>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</si>
  <si>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</si>
  <si>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</si>
  <si>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</si>
  <si>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</si>
  <si>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</si>
  <si>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</si>
  <si>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</si>
  <si>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</si>
  <si>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</si>
  <si>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</si>
  <si>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</si>
  <si>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</si>
  <si>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</si>
  <si>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</si>
  <si>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</si>
  <si>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</si>
  <si>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</si>
  <si>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</si>
  <si>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</si>
  <si>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</si>
  <si>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</si>
  <si>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</si>
  <si>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</si>
  <si>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</si>
  <si>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</si>
  <si>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</si>
  <si>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</si>
  <si>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</si>
  <si>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</si>
  <si>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</si>
  <si>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</si>
  <si>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</si>
  <si>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</si>
  <si>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</si>
  <si>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</si>
  <si>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</si>
  <si>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</si>
  <si>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</si>
  <si>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</si>
  <si>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</si>
  <si>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</si>
  <si>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</si>
  <si>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</si>
  <si>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</si>
  <si>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</si>
  <si>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</si>
  <si>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</si>
  <si>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</si>
  <si>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</si>
  <si>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</si>
  <si>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</si>
  <si>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</si>
  <si>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</si>
  <si>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</si>
  <si>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</si>
  <si>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</si>
  <si>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</si>
  <si>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</si>
  <si>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</si>
  <si>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</si>
  <si>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</si>
  <si>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</si>
  <si>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</si>
  <si>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</si>
  <si>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</si>
  <si>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</si>
  <si>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</si>
  <si>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</si>
  <si>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</si>
  <si>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</si>
  <si>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</si>
  <si>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</si>
  <si>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</si>
  <si>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</si>
  <si>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</si>
  <si>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</si>
  <si>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</si>
  <si>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</si>
  <si>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</si>
  <si>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</si>
  <si>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</si>
  <si>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</si>
  <si>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</si>
  <si>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</si>
  <si>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</si>
  <si>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</si>
  <si>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</si>
  <si>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</si>
  <si>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</si>
  <si>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</si>
  <si>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</si>
  <si>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</si>
  <si>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</si>
  <si>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</si>
  <si>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</si>
  <si>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</si>
  <si>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</si>
  <si>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</si>
  <si>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</si>
  <si>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</si>
  <si>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</si>
  <si>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</si>
  <si>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</si>
  <si>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</si>
  <si>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</si>
  <si>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</si>
  <si>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</si>
  <si>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</si>
  <si>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</si>
  <si>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</si>
  <si>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</si>
  <si>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</si>
  <si>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</si>
  <si>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</si>
  <si>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</si>
  <si>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</si>
  <si>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</si>
  <si>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</si>
  <si>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</si>
  <si>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</si>
  <si>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</si>
  <si>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</si>
  <si>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</si>
  <si>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</si>
  <si>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</si>
  <si>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</si>
  <si>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</si>
  <si>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</si>
  <si>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</si>
  <si>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</si>
  <si>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</si>
  <si>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</si>
  <si>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</si>
  <si>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</si>
  <si>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</si>
  <si>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</si>
  <si>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</si>
  <si>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</si>
  <si>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</si>
  <si>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</si>
  <si>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</si>
  <si>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</si>
  <si>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</si>
  <si>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</si>
  <si>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</si>
  <si>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</si>
  <si>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</si>
  <si>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</si>
  <si>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</si>
  <si>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</si>
  <si>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</si>
  <si>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</si>
  <si>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</si>
  <si>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</si>
  <si>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</si>
  <si>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</si>
  <si>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</si>
  <si>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</si>
  <si>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</si>
  <si>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</si>
  <si>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</si>
  <si>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</si>
  <si>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</si>
  <si>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</si>
  <si>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</si>
  <si>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</si>
  <si>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</si>
  <si>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</si>
  <si>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</si>
  <si>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</si>
  <si>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</si>
  <si>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</si>
  <si>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</si>
  <si>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</si>
  <si>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</si>
  <si>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</si>
  <si>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</si>
  <si>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</si>
  <si>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</si>
  <si>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</si>
  <si>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</si>
  <si>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</si>
  <si>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</si>
  <si>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</si>
  <si>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</si>
  <si>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</si>
  <si>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</si>
  <si>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</si>
  <si>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</si>
  <si>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</si>
  <si>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</si>
  <si>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</si>
  <si>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</si>
  <si>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</si>
  <si>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</si>
  <si>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</si>
  <si>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</si>
  <si>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</si>
  <si>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</si>
  <si>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</si>
  <si>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</si>
  <si>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</si>
  <si>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</si>
  <si>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</si>
  <si>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</si>
  <si>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</si>
  <si>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</si>
  <si>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</si>
  <si>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</si>
  <si>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</si>
  <si>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</si>
  <si>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</si>
  <si>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</si>
  <si>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</si>
  <si>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</si>
  <si>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</si>
  <si>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</si>
  <si>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</si>
  <si>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</si>
  <si>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</si>
  <si>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</si>
  <si>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</si>
  <si>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</si>
  <si>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</si>
  <si>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</si>
  <si>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</si>
  <si>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</si>
  <si>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</si>
  <si>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</si>
  <si>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</si>
  <si>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</si>
  <si>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</si>
  <si>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</si>
  <si>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</si>
  <si>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</si>
  <si>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</si>
  <si>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</si>
  <si>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</si>
  <si>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</si>
  <si>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</si>
  <si>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</si>
  <si>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</si>
  <si>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</si>
  <si>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</si>
  <si>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</si>
  <si>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</si>
  <si>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</si>
  <si>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</si>
  <si>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</si>
  <si>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</si>
  <si>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</si>
  <si>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</si>
  <si>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</si>
  <si>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</si>
  <si>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</si>
  <si>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</si>
  <si>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</si>
  <si>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</si>
  <si>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</si>
  <si>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</si>
  <si>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</si>
  <si>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</si>
  <si>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</si>
  <si>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</si>
  <si>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</si>
  <si>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</si>
  <si>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</si>
  <si>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</si>
  <si>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</si>
  <si>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</si>
  <si>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</si>
  <si>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</si>
  <si>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</si>
  <si>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</si>
  <si>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</si>
  <si>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</si>
  <si>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</si>
  <si>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</si>
  <si>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</si>
  <si>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</si>
  <si>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</si>
  <si>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</si>
  <si>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</si>
  <si>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</si>
  <si>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</si>
  <si>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</si>
  <si>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</si>
  <si>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</si>
  <si>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</si>
  <si>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</si>
  <si>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</si>
  <si>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</si>
  <si>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</si>
  <si>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</si>
  <si>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</si>
  <si>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</si>
  <si>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</si>
  <si>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</si>
  <si>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</si>
  <si>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</si>
  <si>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</si>
  <si>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</si>
  <si>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</si>
  <si>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</si>
  <si>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</si>
  <si>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</si>
  <si>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</si>
  <si>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</si>
  <si>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</si>
  <si>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</si>
  <si>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</si>
  <si>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</si>
  <si>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</si>
  <si>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</si>
  <si>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</si>
  <si>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</si>
  <si>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</si>
  <si>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</si>
  <si>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</si>
  <si>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</si>
  <si>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</si>
  <si>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</si>
  <si>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</si>
  <si>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</si>
  <si>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</si>
  <si>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</si>
  <si>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</si>
  <si>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</si>
  <si>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</si>
  <si>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</si>
  <si>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</si>
  <si>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</si>
  <si>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</si>
  <si>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</si>
  <si>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</si>
  <si>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</si>
  <si>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</si>
  <si>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</si>
  <si>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</si>
  <si>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</si>
  <si>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</si>
  <si>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</si>
  <si>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</si>
  <si>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</si>
  <si>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</si>
  <si>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</si>
  <si>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</si>
  <si>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</si>
  <si>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</si>
  <si>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</si>
  <si>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</si>
  <si>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</si>
  <si>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</si>
  <si>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</si>
  <si>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</si>
  <si>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</si>
  <si>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</si>
  <si>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</si>
  <si>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</si>
  <si>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</si>
  <si>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</si>
  <si>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</si>
  <si>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</si>
  <si>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</si>
  <si>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</si>
  <si>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</si>
  <si>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</si>
  <si>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</si>
  <si>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</si>
  <si>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</si>
  <si>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</si>
  <si>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</si>
  <si>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</si>
  <si>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</si>
  <si>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</si>
  <si>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</si>
  <si>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</si>
  <si>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</si>
  <si>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</si>
  <si>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</si>
  <si>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</si>
  <si>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</si>
  <si>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</si>
  <si>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</si>
  <si>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</si>
  <si>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</si>
  <si>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</si>
  <si>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</si>
  <si>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</si>
  <si>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</si>
  <si>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</si>
  <si>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</si>
  <si>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</si>
  <si>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</si>
  <si>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</si>
  <si>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</si>
  <si>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</si>
  <si>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</si>
  <si>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</si>
  <si>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</si>
  <si>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</si>
  <si>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</si>
  <si>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</si>
  <si>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</si>
  <si>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</si>
  <si>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</si>
  <si>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</si>
  <si>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</si>
  <si>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</si>
  <si>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</si>
  <si>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</si>
  <si>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</si>
  <si>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</si>
  <si>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</si>
  <si>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</si>
  <si>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</si>
  <si>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</si>
  <si>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</si>
  <si>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</si>
  <si>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</si>
  <si>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</si>
  <si>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</si>
  <si>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</si>
  <si>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</si>
  <si>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</si>
  <si>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</si>
  <si>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</si>
  <si>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</si>
  <si>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</si>
  <si>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</si>
  <si>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</si>
  <si>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</si>
  <si>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</si>
  <si>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</si>
  <si>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</si>
  <si>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</si>
  <si>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</si>
  <si>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</si>
  <si>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</si>
  <si>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</si>
  <si>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</si>
  <si>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</si>
  <si>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</si>
  <si>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</si>
  <si>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</si>
  <si>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</si>
  <si>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</si>
  <si>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</si>
  <si>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</si>
  <si>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</si>
  <si>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</si>
  <si>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</si>
  <si>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</si>
  <si>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</si>
  <si>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</si>
  <si>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</si>
  <si>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</si>
  <si>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</si>
  <si>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</si>
  <si>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</si>
  <si>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</si>
  <si>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</si>
  <si>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</si>
  <si>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</si>
  <si>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</si>
  <si>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</si>
  <si>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</si>
  <si>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</si>
  <si>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</si>
  <si>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</si>
  <si>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</si>
  <si>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</si>
  <si>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</si>
  <si>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</si>
  <si>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</si>
  <si>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</si>
  <si>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</si>
  <si>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</si>
  <si>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</si>
  <si>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</si>
  <si>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</si>
  <si>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</si>
  <si>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</si>
  <si>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</si>
  <si>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</si>
  <si>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</si>
  <si>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</si>
  <si>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</si>
  <si>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</si>
  <si>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</si>
  <si>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</si>
  <si>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</si>
  <si>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</si>
  <si>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</si>
  <si>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</si>
  <si>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</si>
  <si>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</si>
  <si>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</si>
  <si>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</si>
  <si>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</si>
  <si>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</si>
  <si>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</si>
  <si>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</si>
  <si>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</si>
  <si>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</si>
  <si>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</si>
  <si>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</si>
  <si>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</si>
  <si>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</si>
  <si>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</si>
  <si>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</si>
  <si>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</si>
  <si>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</si>
  <si>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</si>
  <si>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</si>
  <si>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</si>
  <si>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</si>
  <si>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</si>
  <si>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</si>
  <si>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</si>
  <si>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</si>
  <si>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</si>
  <si>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</si>
  <si>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</si>
  <si>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</si>
  <si>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</si>
  <si>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</si>
  <si>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</si>
  <si>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</si>
  <si>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</si>
  <si>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</si>
  <si>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</si>
  <si>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</si>
  <si>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</si>
  <si>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</si>
  <si>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</si>
  <si>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</si>
  <si>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</si>
  <si>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</si>
  <si>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</si>
  <si>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</si>
  <si>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</si>
  <si>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</si>
  <si>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</si>
  <si>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</si>
  <si>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</si>
  <si>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</si>
  <si>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</si>
  <si>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</si>
  <si>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</si>
  <si>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</si>
  <si>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</si>
  <si>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</si>
  <si>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</si>
  <si>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</si>
  <si>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</si>
  <si>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</si>
  <si>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</si>
  <si>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</si>
  <si>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</si>
  <si>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</si>
  <si>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</si>
  <si>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</si>
  <si>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</si>
  <si>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</si>
  <si>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</si>
  <si>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</si>
  <si>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</si>
  <si>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</si>
  <si>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</si>
  <si>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</si>
  <si>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</si>
  <si>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</si>
  <si>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</si>
  <si>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</si>
  <si>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</si>
  <si>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</si>
  <si>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</si>
  <si>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</si>
  <si>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</si>
  <si>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</si>
  <si>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</si>
  <si>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</si>
  <si>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</si>
  <si>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</si>
  <si>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</si>
  <si>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</si>
  <si>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</si>
  <si>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</si>
  <si>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</si>
  <si>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</si>
  <si>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</si>
  <si>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</si>
  <si>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</si>
  <si>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</si>
  <si>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</si>
  <si>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</si>
  <si>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</si>
  <si>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</si>
  <si>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</si>
  <si>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</si>
  <si>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</si>
  <si>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</si>
  <si>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</si>
  <si>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</si>
  <si>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</si>
  <si>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</si>
  <si>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</si>
  <si>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</si>
  <si>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</si>
  <si>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</si>
  <si>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</si>
  <si>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</si>
  <si>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</si>
  <si>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</si>
  <si>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</si>
  <si>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</si>
  <si>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</si>
  <si>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</si>
  <si>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</si>
  <si>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</si>
  <si>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</si>
  <si>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</si>
  <si>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</si>
  <si>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</si>
  <si>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</si>
  <si>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</si>
  <si>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</si>
  <si>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</si>
  <si>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</si>
  <si>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</si>
  <si>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</si>
  <si>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</si>
  <si>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</si>
  <si>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</si>
  <si>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</si>
  <si>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</si>
  <si>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</si>
  <si>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</si>
  <si>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</si>
  <si>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</si>
  <si>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</si>
  <si>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</si>
  <si>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</si>
  <si>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</si>
  <si>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</si>
  <si>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</si>
  <si>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</si>
  <si>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</si>
  <si>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</si>
  <si>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</si>
  <si>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</si>
  <si>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</si>
  <si>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</si>
  <si>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</si>
  <si>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</si>
  <si>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</si>
  <si>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</si>
  <si>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</si>
  <si>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</si>
  <si>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</si>
  <si>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</si>
  <si>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</si>
  <si>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</si>
  <si>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</si>
  <si>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</si>
  <si>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</si>
  <si>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</si>
  <si>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</si>
  <si>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</si>
  <si>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</si>
  <si>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</si>
  <si>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</si>
  <si>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</si>
  <si>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</si>
  <si>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</si>
  <si>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</si>
  <si>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</si>
  <si>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</si>
  <si>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</si>
  <si>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</si>
  <si>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</si>
  <si>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</si>
  <si>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</si>
  <si>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</si>
  <si>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</si>
  <si>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</si>
  <si>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</si>
  <si>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</si>
  <si>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</si>
  <si>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</si>
  <si>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</si>
  <si>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</si>
  <si>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</si>
  <si>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</si>
  <si>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</si>
  <si>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</si>
  <si>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</si>
  <si>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</si>
  <si>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</si>
  <si>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</si>
  <si>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</si>
  <si>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</si>
  <si>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</si>
  <si>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</si>
  <si>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</si>
  <si>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</si>
  <si>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</si>
  <si>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</si>
  <si>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</si>
  <si>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</si>
  <si>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</si>
  <si>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</si>
  <si>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</si>
  <si>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</si>
  <si>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</si>
  <si>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</si>
  <si>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</si>
  <si>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</si>
  <si>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</si>
  <si>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</si>
  <si>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</si>
  <si>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</si>
  <si>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</si>
  <si>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</si>
  <si>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</si>
  <si>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</si>
  <si>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</si>
  <si>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</si>
  <si>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</si>
  <si>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</si>
  <si>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</si>
  <si>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</si>
  <si>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</si>
  <si>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</si>
  <si>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</si>
  <si>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</si>
  <si>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</si>
  <si>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</si>
  <si>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</si>
  <si>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</si>
  <si>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</si>
  <si>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</si>
  <si>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</si>
  <si>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</si>
  <si>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</si>
  <si>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</si>
  <si>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</si>
  <si>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</si>
  <si>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</si>
  <si>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</si>
  <si>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</si>
  <si>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</si>
  <si>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</si>
  <si>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</si>
  <si>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</si>
  <si>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</si>
  <si>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</si>
  <si>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</si>
  <si>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</si>
  <si>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</si>
  <si>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</si>
  <si>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</si>
  <si>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</si>
  <si>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</si>
  <si>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</si>
  <si>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</si>
  <si>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</si>
  <si>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</si>
  <si>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</si>
  <si>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</si>
  <si>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</si>
  <si>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</si>
  <si>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</si>
  <si>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</si>
  <si>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</si>
  <si>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</si>
  <si>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</si>
  <si>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</si>
  <si>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</si>
  <si>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</si>
  <si>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</si>
  <si>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</si>
  <si>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</si>
  <si>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</si>
  <si>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</si>
  <si>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</si>
  <si>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</si>
  <si>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</si>
  <si>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</si>
  <si>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</si>
  <si>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</si>
  <si>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</si>
  <si>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</si>
  <si>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</si>
  <si>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</si>
  <si>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</si>
  <si>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</si>
  <si>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</si>
  <si>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</si>
  <si>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</si>
  <si>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</si>
  <si>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</si>
  <si>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</si>
  <si>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</si>
  <si>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</si>
  <si>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</si>
  <si>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</si>
  <si>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</si>
  <si>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</si>
  <si>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</si>
  <si>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</si>
  <si>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</si>
  <si>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</si>
  <si>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</si>
  <si>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</si>
  <si>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</si>
  <si>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</si>
  <si>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</si>
  <si>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</si>
  <si>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</si>
  <si>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</si>
  <si>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</si>
  <si>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</si>
  <si>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</si>
  <si>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</si>
  <si>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</si>
  <si>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</si>
  <si>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</si>
  <si>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</si>
  <si>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</si>
  <si>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</si>
  <si>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</si>
  <si>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</si>
  <si>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</si>
  <si>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</si>
  <si>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</si>
  <si>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</si>
  <si>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</si>
  <si>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</si>
  <si>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</si>
  <si>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</si>
  <si>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</si>
  <si>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</si>
  <si>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</si>
  <si>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</si>
  <si>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</si>
  <si>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</si>
  <si>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</si>
  <si>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</si>
  <si>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</si>
  <si>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</si>
  <si>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</si>
  <si>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</si>
  <si>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</si>
  <si>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</si>
  <si>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</si>
  <si>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</si>
  <si>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</si>
  <si>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</si>
  <si>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</si>
  <si>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</si>
  <si>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</si>
  <si>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</si>
  <si>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</si>
  <si>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</si>
  <si>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</si>
  <si>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</si>
  <si>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</si>
  <si>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</si>
  <si>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</si>
  <si>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</si>
  <si>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</si>
  <si>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</si>
  <si>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</si>
  <si>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</si>
  <si>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</si>
  <si>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</si>
  <si>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</si>
  <si>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</si>
  <si>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</si>
  <si>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</si>
  <si>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</si>
  <si>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</si>
  <si>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</si>
  <si>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</si>
  <si>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</si>
  <si>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</si>
  <si>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</si>
  <si>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</si>
  <si>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</si>
  <si>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</si>
  <si>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</si>
  <si>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</si>
  <si>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</si>
  <si>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</si>
  <si>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</si>
  <si>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</si>
  <si>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</si>
  <si>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</si>
  <si>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</si>
  <si>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</si>
  <si>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</si>
  <si>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</si>
  <si>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</si>
  <si>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</si>
  <si>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</si>
  <si>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</si>
  <si>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</si>
  <si>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</si>
  <si>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</si>
  <si>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</si>
  <si>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</si>
  <si>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</si>
  <si>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</si>
  <si>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</si>
  <si>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</si>
  <si>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</si>
  <si>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</si>
  <si>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</si>
  <si>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</si>
  <si>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</si>
  <si>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</si>
  <si>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</si>
  <si>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</si>
  <si>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</si>
  <si>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</si>
  <si>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</si>
  <si>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</si>
  <si>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</si>
  <si>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</si>
  <si>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</si>
  <si>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</si>
  <si>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</si>
  <si>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</si>
  <si>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</si>
  <si>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</si>
  <si>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</si>
  <si>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</si>
  <si>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</si>
  <si>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</si>
  <si>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</si>
  <si>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</si>
  <si>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</si>
  <si>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</si>
  <si>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</si>
  <si>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</si>
  <si>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</si>
  <si>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</si>
  <si>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</si>
  <si>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</si>
  <si>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</si>
  <si>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</si>
  <si>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</si>
  <si>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</si>
  <si>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</si>
  <si>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</si>
  <si>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</si>
  <si>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</si>
  <si>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</si>
  <si>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</si>
  <si>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</si>
  <si>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</si>
  <si>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</si>
  <si>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</si>
  <si>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</si>
  <si>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</si>
  <si>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</si>
  <si>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</si>
  <si>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</si>
  <si>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</si>
  <si>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</si>
  <si>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</si>
  <si>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</si>
  <si>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</si>
  <si>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</si>
  <si>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</si>
  <si>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</si>
  <si>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</si>
  <si>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</si>
  <si>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</si>
  <si>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</si>
  <si>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</si>
  <si>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</si>
  <si>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</si>
  <si>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</si>
  <si>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</si>
  <si>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</si>
  <si>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</si>
  <si>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</si>
  <si>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</si>
  <si>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</si>
  <si>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</si>
  <si>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</si>
  <si>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</si>
  <si>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</si>
  <si>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</si>
  <si>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</si>
  <si>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</si>
  <si>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</si>
  <si>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</si>
  <si>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</si>
  <si>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</si>
  <si>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</si>
  <si>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</si>
  <si>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</si>
  <si>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</si>
  <si>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</si>
  <si>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</si>
  <si>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</si>
  <si>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</si>
  <si>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</si>
  <si>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</si>
  <si>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</si>
  <si>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</si>
  <si>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</si>
  <si>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</si>
  <si>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</si>
  <si>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</si>
  <si>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</si>
  <si>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</si>
  <si>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</si>
  <si>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</si>
  <si>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</si>
  <si>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</si>
  <si>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</si>
  <si>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</si>
  <si>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</si>
  <si>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</si>
  <si>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</si>
  <si>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</si>
  <si>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</si>
  <si>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</si>
  <si>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</si>
  <si>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</si>
  <si>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</si>
  <si>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</si>
  <si>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</si>
  <si>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</si>
  <si>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</si>
  <si>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</si>
  <si>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</si>
  <si>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</si>
  <si>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</si>
  <si>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</si>
  <si>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</si>
  <si>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</si>
  <si>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</si>
  <si>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</si>
  <si>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</si>
  <si>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</si>
  <si>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</si>
  <si>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</si>
  <si>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</si>
  <si>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</si>
  <si>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</si>
  <si>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</si>
  <si>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</si>
  <si>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</si>
  <si>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</si>
  <si>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</si>
  <si>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</si>
  <si>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</si>
  <si>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</si>
  <si>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</si>
  <si>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</si>
  <si>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</si>
  <si>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</si>
  <si>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</si>
  <si>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</si>
  <si>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</si>
  <si>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</si>
  <si>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</si>
  <si>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</si>
  <si>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</si>
  <si>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</si>
  <si>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</si>
  <si>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</si>
  <si>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</si>
  <si>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</si>
  <si>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</si>
  <si>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</si>
  <si>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</si>
  <si>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</si>
  <si>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</si>
  <si>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</si>
  <si>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</si>
  <si>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</si>
  <si>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</si>
  <si>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</si>
  <si>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</si>
  <si>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</si>
  <si>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</si>
  <si>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</si>
  <si>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</si>
  <si>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</si>
  <si>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</si>
  <si>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</si>
  <si>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</si>
  <si>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</si>
  <si>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</si>
  <si>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</si>
  <si>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</si>
  <si>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</si>
  <si>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</si>
  <si>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</si>
  <si>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</si>
  <si>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</si>
  <si>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</si>
  <si>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</si>
  <si>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</si>
  <si>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</si>
  <si>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</si>
  <si>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</si>
  <si>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</si>
  <si>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</si>
  <si>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</si>
  <si>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</si>
  <si>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</si>
  <si>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</si>
  <si>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</si>
  <si>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</si>
  <si>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</si>
  <si>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</si>
  <si>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</si>
  <si>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</si>
  <si>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</si>
  <si>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</si>
  <si>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</si>
  <si>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</si>
  <si>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</si>
  <si>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</si>
  <si>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</si>
  <si>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</si>
  <si>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</si>
  <si>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</si>
  <si>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</si>
  <si>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</si>
  <si>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</si>
  <si>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</si>
  <si>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</si>
  <si>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</si>
  <si>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</si>
  <si>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</si>
  <si>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</si>
  <si>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</si>
  <si>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</si>
  <si>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</si>
  <si>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</si>
  <si>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</si>
  <si>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</si>
  <si>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</si>
  <si>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</si>
  <si>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</si>
  <si>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</si>
  <si>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</si>
  <si>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</si>
  <si>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</si>
  <si>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</si>
  <si>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</si>
  <si>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</si>
  <si>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</si>
  <si>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</si>
  <si>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</si>
  <si>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</si>
  <si>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</si>
  <si>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</si>
  <si>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</si>
  <si>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</si>
  <si>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</si>
  <si>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</si>
  <si>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</si>
  <si>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</si>
  <si>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</si>
  <si>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</si>
  <si>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</si>
  <si>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</si>
  <si>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</si>
  <si>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</si>
  <si>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</si>
  <si>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</si>
  <si>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</si>
  <si>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</si>
  <si>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</si>
  <si>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</si>
  <si>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</si>
  <si>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</si>
  <si>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</si>
  <si>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</si>
  <si>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</si>
  <si>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</si>
  <si>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</si>
  <si>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</si>
  <si>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</si>
  <si>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</si>
  <si>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</si>
  <si>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</si>
  <si>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</si>
  <si>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</si>
  <si>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</si>
  <si>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</si>
  <si>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</si>
  <si>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</si>
  <si>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</si>
  <si>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</si>
  <si>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</si>
  <si>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</si>
  <si>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</si>
  <si>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</si>
  <si>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</si>
  <si>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</si>
  <si>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</si>
  <si>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</si>
  <si>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</si>
  <si>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</si>
  <si>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</si>
  <si>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</si>
  <si>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</si>
  <si>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</si>
  <si>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</si>
  <si>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</si>
  <si>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</si>
  <si>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</si>
  <si>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</si>
  <si>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</si>
  <si>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</si>
  <si>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</si>
  <si>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</si>
  <si>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</si>
  <si>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</si>
  <si>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</si>
  <si>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</si>
  <si>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</si>
  <si>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</si>
  <si>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</si>
  <si>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</si>
  <si>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</si>
  <si>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</si>
  <si>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</si>
  <si>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</si>
  <si>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</si>
  <si>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</si>
  <si>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</si>
  <si>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</si>
  <si>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</si>
  <si>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</si>
  <si>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</si>
  <si>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</si>
  <si>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</si>
  <si>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</si>
  <si>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</si>
  <si>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</si>
  <si>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</si>
  <si>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</si>
  <si>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</si>
  <si>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</si>
  <si>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</si>
  <si>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</si>
  <si>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</si>
  <si>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</si>
  <si>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</si>
  <si>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</si>
  <si>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</si>
  <si>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</si>
  <si>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</si>
  <si>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</si>
  <si>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</si>
  <si>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</si>
  <si>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</si>
  <si>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</si>
  <si>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</si>
  <si>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</si>
  <si>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</si>
  <si>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</si>
  <si>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</si>
  <si>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</si>
  <si>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</si>
  <si>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</si>
  <si>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</si>
  <si>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</si>
  <si>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</si>
  <si>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</si>
  <si>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</si>
  <si>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</si>
  <si>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</si>
  <si>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</si>
  <si>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</si>
  <si>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</si>
  <si>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</si>
  <si>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</si>
  <si>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</si>
  <si>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</si>
  <si>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</si>
  <si>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</si>
  <si>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</si>
  <si>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</si>
  <si>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</si>
  <si>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</si>
  <si>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</si>
  <si>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</si>
  <si>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</si>
  <si>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</si>
  <si>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</si>
  <si>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</si>
  <si>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</si>
  <si>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</si>
  <si>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</si>
  <si>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</si>
  <si>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</si>
  <si>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</si>
  <si>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</si>
  <si>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</si>
  <si>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</si>
  <si>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</si>
  <si>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</si>
  <si>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</si>
  <si>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</si>
  <si>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</si>
  <si>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</si>
  <si>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</si>
  <si>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</si>
  <si>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</si>
  <si>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</si>
  <si>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</si>
  <si>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</si>
  <si>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</si>
  <si>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</si>
  <si>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</si>
  <si>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</si>
  <si>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</si>
  <si>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</si>
  <si>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</si>
  <si>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</si>
  <si>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</si>
  <si>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</si>
  <si>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</si>
  <si>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</si>
  <si>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</si>
  <si>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</si>
  <si>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</si>
  <si>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</si>
  <si>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</si>
  <si>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</si>
  <si>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</si>
  <si>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</si>
  <si>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</si>
  <si>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</si>
  <si>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</si>
  <si>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</si>
  <si>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</si>
  <si>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</si>
  <si>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</si>
  <si>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</si>
  <si>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</si>
  <si>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</si>
  <si>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</si>
  <si>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</si>
  <si>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</si>
  <si>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</si>
  <si>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</si>
  <si>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</si>
  <si>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</si>
  <si>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</si>
  <si>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</si>
  <si>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</si>
  <si>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</si>
  <si>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</si>
  <si>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</si>
  <si>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</si>
  <si>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</si>
  <si>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</si>
  <si>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</si>
  <si>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</si>
  <si>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</si>
  <si>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</si>
  <si>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</si>
  <si>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</si>
  <si>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</si>
  <si>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</si>
  <si>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</si>
  <si>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</si>
  <si>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</si>
  <si>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</si>
  <si>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</si>
  <si>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</si>
  <si>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</si>
  <si>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</si>
  <si>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</si>
  <si>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</si>
  <si>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</si>
  <si>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</si>
  <si>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</si>
  <si>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</si>
  <si>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</si>
  <si>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</si>
  <si>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</si>
  <si>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</si>
  <si>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</si>
  <si>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</si>
  <si>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</si>
  <si>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</si>
  <si>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</si>
  <si>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</si>
  <si>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</si>
  <si>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</si>
  <si>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</si>
  <si>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</si>
  <si>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</si>
  <si>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</si>
  <si>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</si>
  <si>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</si>
  <si>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</si>
  <si>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</si>
  <si>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</si>
  <si>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</si>
  <si>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</si>
  <si>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</si>
  <si>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</si>
  <si>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</si>
  <si>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</si>
  <si>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</si>
  <si>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</si>
  <si>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</si>
  <si>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</si>
  <si>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</si>
  <si>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</si>
  <si>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</si>
  <si>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</si>
  <si>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</si>
  <si>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</si>
  <si>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</si>
  <si>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</si>
  <si>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</si>
  <si>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</si>
  <si>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</si>
  <si>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</si>
  <si>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</si>
  <si>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</si>
  <si>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</si>
  <si>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</si>
  <si>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</si>
  <si>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</si>
  <si>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</si>
  <si>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</si>
  <si>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</si>
  <si>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</si>
  <si>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</si>
  <si>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</si>
  <si>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</si>
  <si>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</si>
  <si>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</si>
  <si>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</si>
  <si>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</si>
  <si>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</si>
  <si>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</si>
  <si>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</si>
  <si>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</si>
  <si>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</si>
  <si>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</si>
  <si>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</si>
  <si>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</si>
  <si>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</si>
  <si>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</si>
  <si>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</si>
  <si>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</si>
  <si>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</si>
  <si>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</si>
  <si>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</si>
  <si>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</si>
  <si>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</si>
  <si>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</si>
  <si>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</si>
  <si>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</si>
  <si>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</si>
  <si>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</si>
  <si>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</si>
  <si>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</si>
  <si>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</si>
  <si>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</si>
  <si>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</si>
  <si>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</si>
  <si>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</si>
  <si>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</si>
  <si>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</si>
  <si>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</si>
  <si>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</si>
  <si>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</si>
  <si>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</si>
  <si>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</si>
  <si>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</si>
  <si>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</si>
  <si>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</si>
  <si>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</si>
  <si>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</si>
  <si>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</si>
  <si>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</si>
  <si>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</si>
  <si>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</si>
  <si>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</si>
  <si>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</si>
  <si>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</si>
  <si>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</si>
  <si>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</si>
  <si>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</si>
  <si>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</si>
  <si>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</si>
  <si>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</si>
  <si>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</si>
  <si>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</si>
  <si>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</si>
  <si>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</si>
  <si>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</si>
  <si>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</si>
  <si>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</si>
  <si>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</si>
  <si>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</si>
  <si>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</si>
  <si>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</si>
  <si>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</si>
  <si>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</si>
  <si>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</si>
  <si>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</si>
  <si>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</si>
  <si>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</si>
  <si>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</si>
  <si>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</si>
  <si>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</si>
  <si>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</si>
  <si>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</si>
  <si>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</si>
  <si>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</si>
  <si>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</si>
  <si>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</si>
  <si>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</si>
  <si>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</si>
  <si>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</si>
  <si>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</si>
  <si>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</si>
  <si>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</si>
  <si>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</si>
  <si>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</si>
  <si>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</si>
  <si>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</si>
  <si>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</si>
  <si>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</si>
  <si>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</si>
  <si>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</si>
  <si>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</si>
  <si>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</si>
  <si>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</si>
  <si>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</si>
  <si>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</si>
  <si>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</si>
  <si>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</si>
  <si>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</si>
  <si>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</si>
  <si>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</si>
  <si>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</si>
  <si>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</si>
  <si>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</si>
  <si>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</si>
  <si>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</si>
  <si>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</si>
  <si>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</si>
  <si>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</si>
  <si>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</si>
  <si>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</si>
  <si>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</si>
  <si>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</si>
  <si>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</si>
  <si>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</si>
  <si>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</si>
  <si>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</si>
  <si>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</si>
  <si>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</si>
  <si>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</si>
  <si>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</si>
  <si>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</si>
  <si>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</si>
  <si>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</si>
  <si>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</si>
  <si>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</si>
  <si>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</si>
  <si>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</si>
  <si>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</si>
  <si>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</si>
  <si>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</si>
  <si>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</si>
  <si>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</si>
  <si>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</si>
  <si>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</si>
  <si>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</si>
  <si>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</si>
  <si>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</si>
  <si>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</si>
  <si>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</si>
  <si>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</si>
  <si>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</si>
  <si>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</si>
  <si>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</si>
  <si>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</si>
  <si>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</si>
  <si>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</si>
  <si>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</si>
  <si>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</si>
  <si>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</si>
  <si>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</si>
  <si>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</si>
  <si>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</si>
  <si>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</si>
  <si>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</si>
  <si>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</si>
  <si>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</si>
  <si>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</si>
  <si>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</si>
  <si>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</si>
  <si>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</si>
  <si>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</si>
  <si>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</si>
  <si>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</si>
  <si>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</si>
  <si>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</si>
  <si>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</si>
  <si>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</si>
  <si>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</si>
  <si>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</si>
  <si>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</si>
  <si>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</si>
  <si>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</si>
  <si>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</si>
  <si>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</si>
  <si>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</si>
  <si>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</si>
  <si>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</si>
  <si>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</si>
  <si>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</si>
  <si>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</si>
  <si>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</si>
  <si>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</si>
  <si>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</si>
  <si>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</si>
  <si>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</si>
  <si>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</si>
  <si>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</si>
  <si>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</si>
  <si>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</si>
  <si>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</si>
  <si>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</si>
  <si>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</si>
  <si>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</si>
  <si>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</si>
  <si>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</si>
  <si>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</si>
  <si>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</si>
  <si>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</si>
  <si>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</si>
  <si>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</si>
  <si>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</si>
  <si>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</si>
  <si>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</si>
  <si>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</si>
  <si>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</si>
  <si>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</si>
  <si>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</si>
  <si>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</si>
  <si>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</si>
  <si>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</si>
  <si>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</si>
  <si>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</si>
  <si>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</si>
  <si>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</si>
  <si>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</si>
  <si>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</si>
  <si>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</si>
  <si>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</si>
  <si>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</si>
  <si>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</si>
  <si>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</si>
  <si>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</si>
  <si>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</si>
  <si>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</si>
  <si>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</si>
  <si>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</si>
  <si>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</si>
  <si>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</si>
  <si>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</si>
  <si>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</si>
  <si>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</si>
  <si>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</si>
  <si>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</si>
  <si>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</si>
  <si>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</si>
  <si>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</si>
  <si>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</si>
  <si>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</si>
  <si>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</si>
  <si>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</si>
  <si>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</si>
  <si>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</si>
  <si>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</si>
  <si>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</si>
  <si>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</si>
  <si>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</si>
  <si>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</si>
  <si>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</si>
  <si>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</si>
  <si>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</si>
  <si>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</si>
  <si>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</si>
  <si>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</si>
  <si>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</si>
  <si>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</si>
  <si>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</si>
  <si>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</si>
  <si>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</si>
  <si>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</si>
  <si>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</si>
  <si>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</si>
  <si>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</si>
  <si>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</si>
  <si>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</si>
  <si>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</si>
  <si>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</si>
  <si>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</si>
  <si>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</si>
  <si>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</si>
  <si>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</si>
  <si>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</si>
  <si>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</si>
  <si>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</si>
  <si>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</si>
  <si>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</si>
  <si>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</si>
  <si>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</si>
  <si>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</si>
  <si>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</si>
  <si>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</si>
  <si>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</si>
  <si>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</si>
  <si>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</si>
  <si>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</si>
  <si>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</si>
  <si>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</si>
  <si>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</si>
  <si>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</si>
  <si>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</si>
  <si>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</si>
  <si>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</si>
  <si>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</si>
  <si>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</si>
  <si>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</si>
  <si>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</si>
  <si>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</si>
  <si>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</si>
  <si>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</si>
  <si>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</si>
  <si>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</si>
  <si>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</si>
  <si>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</si>
  <si>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</si>
  <si>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</si>
  <si>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</si>
  <si>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</si>
  <si>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</si>
  <si>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</si>
  <si>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</si>
  <si>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</si>
  <si>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</si>
  <si>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</si>
  <si>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</si>
  <si>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</si>
  <si>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</si>
  <si>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</si>
  <si>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</si>
  <si>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</si>
  <si>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</si>
  <si>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</si>
  <si>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</si>
  <si>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</si>
  <si>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</si>
  <si>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</si>
  <si>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</si>
  <si>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</si>
  <si>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</si>
  <si>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</si>
  <si>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</si>
  <si>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</si>
  <si>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</si>
  <si>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</si>
  <si>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</si>
  <si>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</si>
  <si>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</si>
  <si>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</si>
  <si>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</si>
  <si>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</si>
  <si>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</si>
  <si>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</si>
  <si>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</si>
  <si>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</si>
  <si>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</si>
  <si>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</si>
  <si>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</si>
  <si>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</si>
  <si>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</si>
  <si>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</si>
  <si>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</si>
  <si>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</si>
  <si>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</si>
  <si>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</si>
  <si>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</si>
  <si>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</si>
  <si>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</si>
  <si>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</si>
  <si>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</si>
  <si>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</si>
  <si>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</si>
  <si>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</si>
  <si>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</si>
  <si>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</si>
  <si>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</si>
  <si>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</si>
  <si>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</si>
  <si>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</si>
  <si>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</si>
  <si>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</si>
  <si>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</si>
  <si>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</si>
  <si>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</si>
  <si>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</si>
  <si>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</si>
  <si>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</si>
  <si>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</si>
  <si>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</si>
  <si>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</si>
  <si>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</si>
  <si>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</si>
  <si>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</si>
  <si>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</si>
  <si>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</si>
  <si>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</si>
  <si>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</si>
  <si>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</si>
  <si>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</si>
  <si>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</si>
  <si>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</si>
  <si>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</si>
  <si>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</si>
  <si>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</si>
  <si>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</si>
  <si>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</si>
  <si>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</si>
  <si>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</si>
  <si>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</si>
  <si>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</si>
  <si>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</si>
  <si>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</si>
  <si>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</si>
  <si>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</si>
  <si>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</si>
  <si>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</si>
  <si>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</si>
  <si>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</si>
  <si>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</si>
  <si>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</si>
  <si>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</si>
  <si>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</si>
  <si>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</si>
  <si>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</si>
  <si>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</si>
  <si>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</si>
  <si>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</si>
  <si>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</si>
  <si>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</si>
  <si>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</si>
  <si>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</si>
  <si>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</si>
  <si>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</si>
  <si>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</si>
  <si>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</si>
  <si>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</si>
  <si>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</si>
  <si>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</si>
  <si>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</si>
  <si>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</si>
  <si>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</si>
  <si>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</si>
  <si>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</si>
  <si>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</si>
  <si>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</si>
  <si>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</si>
  <si>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</si>
  <si>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</si>
  <si>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</si>
  <si>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</si>
  <si>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</si>
  <si>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</si>
  <si>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</si>
  <si>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</si>
  <si>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</si>
  <si>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</si>
  <si>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</si>
  <si>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</si>
  <si>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</si>
  <si>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</si>
  <si>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</si>
  <si>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</si>
  <si>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</si>
  <si>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</si>
  <si>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</si>
  <si>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</si>
  <si>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</si>
  <si>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</si>
  <si>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</si>
  <si>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</si>
  <si>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</si>
  <si>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</si>
  <si>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</si>
  <si>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</si>
  <si>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</si>
  <si>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</si>
  <si>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</si>
  <si>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</si>
  <si>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</si>
  <si>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</si>
  <si>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</si>
  <si>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</si>
  <si>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</si>
  <si>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</si>
  <si>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</si>
  <si>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</si>
  <si>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</si>
  <si>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</si>
  <si>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</si>
  <si>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</si>
  <si>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</si>
  <si>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</si>
  <si>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</si>
  <si>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</si>
  <si>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</si>
  <si>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</si>
  <si>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</si>
  <si>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</si>
  <si>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</si>
  <si>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</si>
  <si>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</si>
  <si>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</si>
  <si>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</si>
  <si>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</si>
  <si>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</si>
  <si>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</si>
  <si>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</si>
  <si>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</si>
  <si>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</si>
  <si>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</si>
  <si>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</si>
  <si>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</si>
  <si>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</si>
  <si>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</si>
  <si>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</si>
  <si>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</si>
  <si>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</si>
  <si>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</si>
  <si>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</si>
  <si>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</si>
  <si>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</si>
  <si>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</si>
  <si>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</si>
  <si>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</si>
  <si>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</si>
  <si>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</si>
  <si>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</si>
  <si>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</si>
  <si>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</si>
  <si>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</si>
  <si>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</si>
  <si>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</si>
  <si>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</si>
  <si>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</si>
  <si>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</si>
  <si>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</si>
  <si>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</si>
  <si>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</si>
  <si>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</si>
  <si>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</si>
  <si>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</si>
  <si>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</si>
  <si>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</si>
  <si>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</si>
  <si>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</si>
  <si>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</si>
  <si>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</si>
  <si>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</si>
  <si>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</si>
  <si>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</si>
  <si>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</si>
  <si>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</si>
  <si>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</si>
  <si>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</si>
  <si>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</si>
  <si>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</si>
  <si>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</si>
  <si>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</si>
  <si>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</si>
  <si>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</si>
  <si>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</si>
  <si>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</si>
  <si>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</si>
  <si>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</si>
  <si>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</si>
  <si>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</si>
  <si>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</si>
  <si>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</si>
  <si>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</si>
  <si>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</si>
  <si>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</si>
  <si>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</si>
  <si>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</si>
  <si>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</si>
  <si>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</si>
  <si>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</si>
  <si>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</si>
  <si>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</si>
  <si>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</si>
  <si>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</si>
  <si>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</si>
  <si>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</si>
  <si>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</si>
  <si>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</si>
  <si>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</si>
  <si>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</si>
  <si>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</si>
  <si>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</si>
  <si>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</si>
  <si>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</si>
  <si>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</si>
  <si>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</si>
  <si>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</si>
  <si>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</si>
  <si>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</si>
  <si>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</si>
  <si>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</si>
  <si>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</si>
  <si>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</si>
  <si>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</si>
  <si>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</si>
  <si>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</si>
  <si>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</si>
  <si>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</si>
  <si>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</si>
  <si>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</si>
  <si>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</si>
  <si>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</si>
  <si>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</si>
  <si>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</si>
  <si>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</si>
  <si>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</si>
  <si>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</si>
  <si>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</si>
  <si>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</si>
  <si>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</si>
  <si>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</si>
  <si>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</si>
  <si>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</si>
  <si>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</si>
  <si>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</si>
  <si>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</si>
  <si>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</si>
  <si>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</si>
  <si>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</si>
  <si>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</si>
  <si>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</si>
  <si>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</si>
  <si>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</si>
  <si>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</si>
  <si>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</si>
  <si>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</si>
  <si>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</si>
  <si>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</si>
  <si>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</si>
  <si>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</si>
  <si>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</si>
  <si>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</si>
  <si>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</si>
  <si>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</si>
  <si>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</si>
  <si>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</si>
  <si>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</si>
  <si>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</si>
  <si>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</si>
  <si>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</si>
  <si>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</si>
  <si>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</si>
  <si>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</si>
  <si>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</si>
  <si>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</si>
  <si>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</si>
  <si>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</si>
  <si>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</si>
  <si>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</si>
  <si>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</si>
  <si>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</si>
  <si>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</si>
  <si>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</si>
  <si>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</si>
  <si>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</si>
  <si>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</si>
  <si>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</si>
  <si>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</si>
  <si>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</si>
  <si>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</si>
  <si>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</si>
  <si>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</si>
  <si>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</si>
  <si>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</si>
  <si>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</si>
  <si>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</si>
  <si>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</si>
  <si>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</si>
  <si>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</si>
  <si>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</si>
  <si>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</si>
  <si>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</si>
  <si>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</si>
  <si>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</si>
  <si>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</si>
  <si>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</si>
  <si>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</si>
  <si>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</si>
  <si>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</si>
  <si>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</si>
  <si>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</si>
  <si>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</si>
  <si>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</si>
  <si>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</si>
  <si>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</si>
  <si>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</si>
  <si>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</si>
  <si>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</si>
  <si>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</si>
  <si>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</si>
  <si>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</si>
  <si>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</si>
  <si>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</si>
  <si>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</si>
  <si>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</si>
  <si>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</si>
  <si>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</si>
  <si>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</si>
  <si>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</si>
  <si>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</si>
  <si>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</si>
  <si>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</si>
  <si>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</si>
  <si>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</si>
  <si>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</si>
  <si>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</si>
  <si>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</si>
  <si>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</si>
  <si>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</si>
  <si>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</si>
  <si>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</si>
  <si>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</si>
  <si>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</si>
  <si>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</si>
  <si>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</si>
  <si>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</si>
  <si>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</si>
  <si>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</si>
  <si>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</si>
  <si>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</si>
  <si>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</si>
  <si>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</si>
  <si>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</si>
  <si>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</si>
  <si>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</si>
  <si>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</si>
  <si>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</si>
  <si>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</si>
  <si>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</si>
  <si>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</si>
  <si>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</si>
  <si>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</si>
  <si>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</si>
  <si>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</si>
  <si>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</si>
  <si>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</si>
  <si>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</si>
  <si>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</si>
  <si>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</si>
  <si>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</si>
  <si>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</si>
  <si>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</si>
  <si>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</si>
  <si>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</si>
  <si>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</si>
  <si>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</si>
  <si>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</si>
  <si>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</si>
  <si>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</si>
  <si>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</si>
  <si>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</si>
  <si>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</si>
  <si>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</si>
  <si>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</si>
  <si>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</si>
  <si>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</si>
  <si>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</si>
  <si>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</si>
  <si>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</si>
  <si>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</si>
  <si>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</si>
  <si>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</si>
  <si>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</si>
  <si>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</si>
  <si>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</si>
  <si>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</si>
  <si>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</si>
  <si>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</si>
  <si>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</si>
  <si>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</si>
  <si>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</si>
  <si>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</si>
  <si>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</si>
  <si>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</si>
  <si>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</si>
  <si>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</si>
  <si>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</si>
  <si>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</si>
  <si>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</si>
  <si>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</si>
  <si>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</si>
  <si>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</si>
  <si>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</si>
  <si>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</si>
  <si>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</si>
  <si>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</si>
  <si>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</si>
  <si>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</si>
  <si>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</si>
  <si>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</si>
  <si>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</si>
  <si>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</si>
  <si>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</si>
  <si>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</si>
  <si>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</si>
  <si>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</si>
  <si>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</si>
  <si>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</si>
  <si>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</si>
  <si>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</si>
  <si>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</si>
  <si>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</si>
  <si>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</si>
  <si>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</si>
  <si>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</si>
  <si>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</si>
  <si>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</si>
  <si>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</si>
  <si>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</si>
  <si>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</si>
  <si>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</si>
  <si>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</si>
  <si>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</si>
  <si>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</si>
  <si>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</si>
  <si>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</si>
  <si>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</si>
  <si>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</si>
  <si>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</si>
  <si>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</si>
  <si>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</si>
  <si>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</si>
  <si>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</si>
  <si>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</si>
  <si>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</si>
  <si>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</si>
  <si>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</si>
  <si>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</si>
  <si>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</si>
  <si>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</si>
  <si>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</si>
  <si>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</si>
  <si>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</si>
  <si>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</si>
  <si>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</si>
  <si>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</si>
  <si>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</si>
  <si>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</si>
  <si>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</si>
  <si>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</si>
  <si>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</si>
  <si>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</si>
  <si>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</si>
  <si>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</si>
  <si>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</si>
  <si>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</si>
  <si>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</si>
  <si>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</si>
  <si>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</si>
  <si>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</si>
  <si>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</si>
  <si>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</si>
  <si>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</si>
  <si>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</si>
  <si>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</si>
  <si>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</si>
  <si>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</si>
  <si>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</si>
  <si>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</si>
  <si>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</si>
  <si>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</si>
  <si>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</si>
  <si>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</si>
  <si>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</si>
  <si>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</si>
  <si>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</si>
  <si>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</si>
  <si>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</si>
  <si>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</si>
  <si>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</si>
  <si>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</si>
  <si>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</si>
  <si>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</si>
  <si>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</si>
  <si>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</si>
  <si>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</si>
  <si>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</si>
  <si>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</si>
  <si>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</si>
  <si>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</si>
  <si>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</si>
  <si>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</si>
  <si>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</si>
  <si>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</si>
  <si>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</si>
  <si>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</si>
  <si>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</si>
  <si>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</si>
  <si>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</si>
  <si>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</si>
  <si>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</si>
  <si>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</si>
  <si>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</si>
  <si>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</si>
  <si>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</si>
  <si>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</si>
  <si>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</si>
  <si>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</si>
  <si>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</si>
  <si>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</si>
  <si>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</si>
  <si>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</si>
  <si>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</si>
  <si>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</si>
  <si>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</si>
  <si>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</si>
  <si>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</si>
  <si>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</si>
  <si>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</si>
  <si>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</si>
  <si>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</si>
  <si>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</si>
  <si>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</si>
  <si>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</si>
  <si>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</si>
  <si>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</si>
  <si>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</si>
  <si>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</si>
  <si>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</si>
  <si>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</si>
  <si>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</si>
  <si>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</si>
  <si>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</si>
  <si>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</si>
  <si>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</si>
  <si>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</si>
  <si>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</si>
  <si>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</si>
  <si>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</si>
  <si>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</si>
  <si>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</si>
  <si>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</si>
  <si>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</si>
  <si>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</si>
  <si>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</si>
  <si>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</si>
  <si>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</si>
  <si>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</si>
  <si>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</si>
  <si>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</si>
  <si>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</si>
  <si>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</si>
  <si>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</si>
  <si>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</si>
  <si>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</si>
  <si>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</si>
  <si>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</si>
  <si>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</si>
  <si>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</si>
  <si>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</si>
  <si>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</si>
  <si>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</si>
  <si>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</si>
  <si>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</si>
  <si>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</si>
  <si>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</si>
  <si>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</si>
  <si>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</si>
  <si>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</si>
  <si>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</si>
  <si>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</si>
  <si>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</si>
  <si>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</si>
  <si>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</si>
  <si>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</si>
  <si>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</si>
  <si>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</si>
  <si>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</si>
  <si>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</si>
  <si>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</si>
  <si>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</si>
  <si>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</si>
  <si>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</si>
  <si>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</si>
  <si>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</si>
  <si>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</si>
  <si>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</si>
  <si>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</si>
  <si>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</si>
  <si>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</si>
  <si>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</si>
  <si>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</si>
  <si>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</si>
  <si>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</si>
  <si>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</si>
  <si>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</si>
  <si>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</si>
  <si>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</si>
  <si>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</si>
  <si>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</si>
  <si>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</si>
  <si>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</si>
  <si>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</si>
  <si>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</si>
  <si>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</si>
  <si>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</si>
  <si>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</si>
  <si>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</si>
  <si>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</si>
  <si>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</si>
  <si>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</si>
  <si>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</si>
  <si>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</si>
  <si>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</si>
  <si>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</si>
  <si>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</si>
  <si>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</si>
  <si>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</si>
  <si>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</si>
  <si>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</si>
  <si>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</si>
  <si>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</si>
  <si>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</si>
  <si>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</si>
  <si>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</si>
  <si>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</si>
  <si>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</si>
  <si>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</si>
  <si>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</si>
  <si>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</si>
  <si>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</si>
  <si>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</si>
  <si>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</si>
  <si>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</si>
  <si>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</si>
  <si>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</si>
  <si>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</si>
  <si>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</si>
  <si>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</si>
  <si>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</si>
  <si>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</si>
  <si>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</si>
  <si>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</si>
  <si>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</si>
  <si>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</si>
  <si>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</si>
  <si>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</si>
  <si>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</si>
  <si>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</si>
  <si>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</si>
  <si>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</si>
  <si>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</si>
  <si>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</si>
  <si>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</si>
  <si>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</si>
  <si>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</si>
  <si>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</si>
  <si>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</si>
  <si>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</si>
  <si>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</si>
  <si>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</si>
  <si>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</si>
  <si>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</si>
  <si>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</si>
  <si>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</si>
  <si>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</si>
  <si>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</si>
  <si>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</si>
  <si>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</si>
  <si>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</si>
  <si>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</si>
  <si>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</si>
  <si>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</si>
  <si>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</si>
  <si>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</si>
  <si>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</si>
  <si>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</si>
  <si>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</si>
  <si>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</si>
  <si>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</si>
  <si>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</si>
  <si>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</si>
  <si>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</si>
  <si>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</si>
  <si>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</si>
  <si>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</si>
  <si>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</si>
  <si>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</si>
  <si>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</si>
  <si>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</si>
  <si>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</si>
  <si>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</si>
  <si>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</si>
  <si>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</si>
  <si>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</si>
  <si>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</si>
  <si>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</si>
  <si>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</si>
  <si>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</si>
  <si>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</si>
  <si>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</si>
  <si>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</si>
  <si>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</si>
  <si>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</si>
  <si>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</si>
  <si>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</si>
  <si>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</si>
  <si>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</si>
  <si>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</si>
  <si>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</si>
  <si>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</si>
  <si>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</si>
  <si>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</si>
  <si>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</si>
  <si>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</si>
  <si>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</si>
  <si>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</si>
  <si>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</si>
  <si>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</si>
  <si>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</si>
  <si>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</si>
  <si>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</si>
  <si>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</si>
  <si>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</si>
  <si>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</si>
  <si>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</si>
  <si>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</si>
  <si>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</si>
  <si>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</si>
  <si>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</si>
  <si>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</si>
  <si>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</si>
  <si>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</si>
  <si>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</si>
  <si>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</si>
  <si>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</si>
  <si>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</si>
  <si>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</si>
  <si>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</si>
  <si>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</si>
  <si>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</si>
  <si>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</si>
  <si>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</si>
  <si>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</si>
  <si>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</si>
  <si>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</si>
  <si>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</si>
  <si>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</si>
  <si>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</si>
  <si>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</si>
  <si>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</si>
  <si>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</si>
  <si>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</si>
  <si>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</si>
  <si>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</si>
  <si>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</si>
  <si>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</si>
  <si>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</si>
  <si>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</si>
  <si>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</si>
  <si>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</si>
  <si>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</si>
  <si>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</si>
  <si>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</si>
  <si>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</si>
  <si>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</si>
  <si>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</si>
  <si>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</si>
  <si>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</si>
  <si>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</si>
  <si>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</si>
  <si>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</si>
  <si>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</si>
  <si>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</si>
  <si>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</si>
  <si>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</si>
  <si>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</si>
  <si>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</si>
  <si>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</si>
  <si>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</si>
  <si>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</si>
  <si>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</si>
  <si>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</si>
  <si>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</si>
  <si>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</si>
  <si>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</si>
  <si>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</si>
  <si>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</si>
  <si>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</si>
  <si>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</si>
  <si>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</si>
  <si>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</si>
  <si>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</si>
  <si>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</si>
  <si>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</si>
  <si>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</si>
  <si>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</si>
  <si>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</si>
  <si>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</si>
  <si>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</si>
  <si>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</si>
  <si>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</si>
  <si>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</si>
  <si>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</si>
  <si>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</si>
  <si>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</si>
  <si>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</si>
  <si>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</si>
  <si>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</si>
  <si>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</si>
  <si>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</si>
  <si>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</si>
  <si>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</si>
  <si>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</si>
  <si>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</si>
  <si>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</si>
  <si>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</si>
  <si>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</si>
  <si>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</si>
  <si>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</si>
  <si>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</si>
  <si>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</si>
  <si>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</si>
  <si>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</si>
  <si>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</si>
  <si>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</si>
  <si>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</si>
  <si>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</si>
  <si>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</si>
  <si>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</si>
  <si>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</si>
  <si>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</si>
  <si>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</si>
  <si>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</si>
  <si>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</si>
  <si>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</si>
  <si>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</si>
  <si>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</si>
  <si>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</si>
  <si>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</si>
  <si>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</si>
  <si>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</si>
  <si>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</si>
  <si>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</si>
  <si>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</si>
  <si>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</si>
  <si>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</si>
  <si>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</si>
  <si>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</si>
  <si>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</si>
  <si>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</si>
  <si>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</si>
  <si>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</si>
  <si>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</si>
  <si>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</si>
  <si>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</si>
  <si>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</si>
  <si>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</si>
  <si>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</si>
  <si>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</si>
  <si>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</si>
  <si>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</si>
  <si>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</si>
  <si>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</si>
  <si>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</si>
  <si>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</si>
  <si>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</si>
  <si>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</si>
  <si>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</si>
  <si>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</si>
  <si>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</si>
  <si>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</si>
  <si>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</si>
  <si>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</si>
  <si>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</si>
  <si>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</si>
  <si>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</si>
  <si>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</si>
  <si>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</si>
  <si>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</si>
  <si>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</si>
  <si>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</si>
  <si>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</si>
  <si>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</si>
  <si>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</si>
  <si>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</si>
  <si>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</si>
  <si>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</si>
  <si>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</si>
  <si>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</si>
  <si>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</si>
  <si>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</si>
  <si>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</si>
  <si>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</si>
  <si>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</si>
  <si>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</si>
  <si>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</si>
  <si>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</si>
  <si>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</si>
  <si>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</si>
  <si>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</si>
  <si>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</si>
  <si>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</si>
  <si>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</si>
  <si>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</si>
  <si>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</si>
  <si>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</si>
  <si>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</si>
  <si>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</si>
  <si>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</si>
  <si>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</si>
  <si>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</si>
  <si>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</si>
  <si>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</si>
  <si>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</si>
  <si>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</si>
  <si>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</si>
  <si>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</si>
  <si>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</si>
  <si>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</si>
  <si>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</si>
  <si>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</si>
  <si>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</si>
  <si>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</si>
  <si>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</si>
  <si>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</si>
  <si>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</si>
  <si>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</si>
  <si>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</si>
  <si>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</si>
  <si>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</si>
  <si>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</si>
  <si>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</si>
  <si>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</si>
  <si>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</si>
  <si>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</si>
  <si>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</si>
  <si>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</si>
  <si>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</si>
  <si>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</si>
  <si>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</si>
  <si>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</si>
  <si>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</si>
  <si>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</si>
  <si>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</si>
  <si>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</si>
  <si>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</si>
  <si>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</si>
  <si>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</si>
  <si>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</si>
  <si>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</si>
  <si>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</si>
  <si>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</si>
  <si>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</si>
  <si>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</si>
  <si>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</si>
  <si>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</si>
  <si>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</si>
  <si>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</si>
  <si>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</si>
  <si>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</si>
  <si>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</si>
  <si>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</si>
  <si>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</si>
  <si>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</si>
  <si>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</si>
  <si>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</si>
  <si>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</si>
  <si>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</si>
  <si>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</si>
  <si>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</si>
  <si>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</si>
  <si>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</si>
  <si>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</si>
  <si>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</si>
  <si>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</si>
  <si>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</si>
  <si>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</si>
  <si>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</si>
  <si>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</si>
  <si>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</si>
  <si>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</si>
  <si>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</si>
  <si>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</si>
  <si>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</si>
  <si>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</si>
  <si>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</si>
  <si>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</si>
  <si>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</si>
  <si>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</si>
  <si>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</si>
  <si>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</si>
  <si>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</si>
  <si>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</si>
  <si>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</si>
  <si>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</si>
  <si>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</si>
  <si>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</si>
  <si>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</si>
  <si>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</si>
  <si>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</si>
  <si>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</si>
  <si>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</si>
  <si>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</si>
  <si>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</si>
  <si>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</si>
  <si>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</si>
  <si>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</si>
  <si>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</si>
  <si>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</si>
  <si>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</si>
  <si>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</si>
  <si>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</si>
  <si>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</si>
  <si>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</si>
  <si>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</si>
  <si>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</si>
  <si>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</si>
  <si>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</si>
  <si>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</si>
  <si>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</si>
  <si>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</si>
  <si>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</si>
  <si>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</si>
  <si>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</si>
  <si>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</si>
  <si>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</si>
  <si>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</si>
  <si>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</si>
  <si>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</si>
  <si>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</si>
  <si>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</si>
  <si>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</si>
  <si>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</si>
  <si>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</si>
  <si>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</si>
  <si>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</si>
  <si>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</si>
  <si>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</si>
  <si>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</si>
  <si>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</si>
  <si>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</si>
  <si>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</si>
  <si>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</si>
  <si>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</si>
  <si>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</si>
  <si>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</si>
  <si>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</si>
  <si>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</si>
  <si>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</si>
  <si>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</si>
  <si>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</si>
  <si>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</si>
  <si>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</si>
  <si>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</si>
  <si>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</si>
  <si>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</si>
  <si>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</si>
  <si>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</si>
  <si>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</si>
  <si>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</si>
  <si>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</si>
  <si>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</si>
  <si>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</si>
  <si>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</si>
  <si>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</si>
  <si>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</si>
  <si>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</si>
  <si>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</si>
  <si>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</si>
  <si>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</si>
  <si>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</si>
  <si>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</si>
  <si>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</si>
  <si>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</si>
  <si>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</si>
  <si>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</si>
  <si>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</si>
  <si>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</si>
  <si>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</si>
  <si>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</si>
  <si>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</si>
  <si>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</si>
  <si>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</si>
  <si>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</si>
  <si>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</si>
  <si>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</si>
  <si>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</si>
  <si>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</si>
  <si>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</si>
  <si>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</si>
  <si>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</si>
  <si>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</si>
  <si>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</si>
  <si>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</si>
  <si>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</si>
  <si>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</si>
  <si>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</si>
  <si>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</si>
  <si>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</si>
  <si>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</si>
  <si>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</si>
  <si>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</si>
  <si>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</si>
  <si>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</si>
  <si>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</si>
  <si>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</si>
  <si>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</si>
  <si>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</si>
  <si>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</si>
  <si>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</si>
  <si>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</si>
  <si>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</si>
  <si>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</si>
  <si>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</si>
  <si>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</si>
  <si>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</si>
  <si>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</si>
  <si>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</si>
  <si>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</si>
  <si>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</si>
  <si>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</si>
  <si>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</si>
  <si>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</si>
  <si>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</si>
  <si>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</si>
  <si>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</si>
  <si>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</si>
  <si>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</si>
  <si>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</si>
  <si>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</si>
  <si>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</si>
  <si>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</si>
  <si>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</si>
  <si>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</si>
  <si>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</si>
  <si>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</si>
  <si>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</si>
  <si>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</si>
  <si>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</si>
  <si>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</si>
  <si>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</si>
  <si>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</si>
  <si>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</si>
  <si>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</si>
  <si>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</si>
  <si>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</si>
  <si>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</si>
  <si>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</si>
  <si>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</si>
  <si>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</si>
  <si>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</si>
  <si>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</si>
  <si>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</si>
  <si>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</si>
  <si>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</si>
  <si>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</si>
  <si>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</si>
  <si>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</si>
  <si>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</si>
  <si>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</si>
  <si>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</si>
  <si>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</si>
  <si>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</si>
  <si>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</si>
  <si>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</si>
  <si>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</si>
  <si>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</si>
  <si>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</si>
  <si>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</si>
  <si>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</si>
  <si>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</si>
  <si>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</si>
  <si>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</si>
  <si>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</si>
  <si>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</si>
  <si>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</si>
  <si>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</si>
  <si>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</si>
  <si>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</si>
  <si>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</si>
  <si>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</si>
  <si>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</si>
  <si>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</si>
  <si>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</si>
  <si>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</si>
  <si>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</si>
  <si>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</si>
  <si>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</si>
  <si>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</si>
  <si>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</si>
  <si>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</si>
  <si>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</si>
  <si>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</si>
  <si>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</si>
  <si>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</si>
  <si>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</si>
  <si>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</si>
  <si>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</si>
  <si>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</si>
  <si>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</si>
  <si>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</si>
  <si>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</si>
  <si>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</si>
  <si>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</si>
  <si>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</si>
  <si>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</si>
  <si>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</si>
  <si>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</si>
  <si>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</si>
  <si>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</si>
  <si>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</si>
  <si>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</si>
  <si>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</si>
  <si>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</si>
  <si>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</si>
  <si>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</si>
  <si>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</si>
  <si>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</si>
  <si>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</si>
  <si>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</si>
  <si>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</si>
  <si>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</si>
  <si>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</si>
  <si>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</si>
  <si>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</si>
  <si>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</si>
  <si>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</si>
  <si>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</si>
  <si>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</si>
  <si>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</si>
  <si>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</si>
  <si>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</si>
  <si>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</si>
  <si>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</si>
  <si>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</si>
  <si>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</si>
  <si>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</si>
  <si>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</si>
  <si>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</si>
  <si>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</si>
  <si>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</si>
  <si>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</si>
  <si>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</si>
  <si>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</si>
  <si>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</si>
  <si>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</si>
  <si>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</si>
  <si>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</si>
  <si>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</si>
  <si>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</si>
  <si>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</si>
  <si>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</si>
  <si>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</si>
  <si>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</si>
  <si>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</si>
  <si>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</si>
  <si>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</si>
  <si>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</si>
  <si>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</si>
  <si>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</si>
  <si>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</si>
  <si>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</si>
  <si>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</si>
  <si>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</si>
  <si>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</si>
  <si>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</si>
  <si>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</si>
  <si>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</si>
  <si>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</si>
  <si>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</si>
  <si>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</si>
  <si>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</si>
  <si>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</si>
  <si>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</si>
  <si>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</si>
  <si>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</si>
  <si>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</si>
  <si>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</si>
  <si>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</si>
  <si>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</si>
  <si>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</si>
  <si>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</si>
  <si>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</si>
  <si>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</si>
  <si>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</si>
  <si>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</si>
  <si>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</si>
  <si>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</si>
  <si>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</si>
  <si>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</si>
  <si>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</si>
  <si>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</si>
  <si>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</si>
  <si>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</si>
  <si>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</si>
  <si>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</si>
  <si>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</si>
  <si>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</si>
  <si>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</si>
  <si>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</si>
  <si>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</si>
  <si>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</si>
  <si>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</si>
  <si>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</si>
  <si>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</si>
  <si>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</si>
  <si>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</si>
  <si>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</si>
  <si>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</si>
  <si>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</si>
  <si>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</si>
  <si>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</si>
  <si>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</si>
  <si>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</si>
  <si>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</si>
  <si>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</si>
  <si>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</si>
  <si>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</si>
  <si>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</si>
  <si>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</si>
  <si>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</si>
  <si>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</si>
  <si>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</si>
  <si>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</si>
  <si>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</si>
  <si>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</si>
  <si>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</si>
  <si>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</si>
  <si>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</si>
  <si>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</si>
  <si>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</si>
  <si>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</si>
  <si>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</si>
  <si>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</si>
  <si>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</si>
  <si>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</si>
  <si>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</si>
  <si>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</si>
  <si>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</si>
  <si>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</si>
  <si>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</si>
  <si>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</si>
  <si>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</si>
  <si>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</si>
  <si>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</si>
  <si>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</si>
  <si>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</si>
  <si>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</si>
  <si>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</si>
  <si>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</si>
  <si>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</si>
  <si>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</si>
  <si>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</si>
  <si>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</si>
  <si>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</si>
  <si>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</si>
  <si>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</si>
  <si>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</si>
  <si>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</si>
  <si>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</si>
  <si>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</si>
  <si>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</si>
  <si>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</si>
  <si>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</si>
  <si>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</si>
  <si>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</si>
  <si>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</si>
  <si>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</si>
  <si>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</si>
  <si>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</si>
  <si>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</si>
  <si>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</si>
  <si>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</si>
  <si>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</si>
  <si>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</si>
  <si>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</si>
  <si>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</si>
  <si>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</si>
  <si>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</si>
  <si>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</si>
  <si>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</si>
  <si>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</si>
  <si>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</si>
  <si>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</si>
  <si>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</si>
  <si>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</si>
  <si>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</si>
  <si>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</si>
  <si>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</si>
  <si>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</si>
  <si>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</si>
  <si>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</si>
  <si>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</si>
  <si>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</si>
  <si>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</si>
  <si>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</si>
  <si>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</si>
  <si>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</si>
  <si>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</si>
  <si>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</si>
  <si>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</si>
  <si>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</si>
  <si>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</si>
  <si>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</si>
  <si>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</si>
  <si>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</si>
  <si>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</si>
  <si>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</si>
  <si>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</si>
  <si>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</si>
  <si>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</si>
  <si>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</si>
  <si>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</si>
  <si>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</si>
  <si>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</si>
  <si>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</si>
  <si>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</si>
  <si>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</si>
  <si>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</si>
  <si>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</si>
  <si>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</si>
  <si>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</si>
  <si>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</si>
  <si>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</si>
  <si>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</si>
  <si>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</si>
  <si>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</si>
  <si>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</si>
  <si>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</si>
  <si>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</si>
  <si>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</si>
  <si>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</si>
  <si>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</si>
  <si>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</si>
  <si>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</si>
  <si>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</si>
  <si>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</si>
  <si>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</si>
  <si>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</si>
  <si>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</si>
  <si>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</si>
  <si>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</si>
  <si>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</si>
  <si>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</si>
  <si>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</si>
  <si>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</si>
  <si>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</si>
  <si>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</si>
  <si>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</si>
  <si>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</si>
  <si>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</si>
  <si>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</si>
  <si>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</si>
  <si>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</si>
  <si>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</si>
  <si>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</si>
  <si>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</si>
  <si>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</si>
  <si>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</si>
  <si>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</si>
  <si>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</si>
  <si>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</si>
  <si>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</si>
  <si>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</si>
  <si>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</si>
  <si>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</si>
  <si>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</si>
  <si>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</si>
  <si>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</si>
  <si>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</si>
  <si>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</si>
  <si>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</si>
  <si>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</si>
  <si>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</si>
  <si>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</si>
  <si>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</si>
  <si>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</si>
  <si>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</si>
  <si>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</si>
  <si>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</si>
  <si>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</si>
  <si>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</si>
  <si>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</si>
  <si>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</si>
  <si>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</si>
  <si>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</si>
  <si>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</si>
  <si>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</si>
  <si>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</si>
  <si>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</si>
  <si>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</si>
  <si>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</si>
  <si>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</si>
  <si>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</si>
  <si>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</si>
  <si>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</si>
  <si>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</si>
  <si>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</si>
  <si>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</si>
  <si>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</si>
  <si>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</si>
  <si>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</si>
  <si>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</si>
  <si>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</si>
  <si>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</si>
  <si>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</si>
  <si>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</si>
  <si>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</si>
  <si>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</si>
  <si>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</si>
  <si>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</si>
  <si>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</si>
  <si>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</si>
  <si>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</si>
  <si>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</si>
  <si>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</si>
  <si>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</si>
  <si>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</si>
  <si>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</si>
  <si>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</si>
  <si>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</si>
  <si>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</si>
  <si>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</si>
  <si>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</si>
  <si>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</si>
  <si>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</si>
  <si>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</si>
  <si>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</si>
  <si>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</si>
  <si>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</si>
  <si>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</si>
  <si>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</si>
  <si>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</si>
  <si>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</si>
  <si>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</si>
  <si>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</si>
  <si>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</si>
  <si>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</si>
  <si>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</si>
  <si>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</si>
  <si>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</si>
  <si>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</si>
  <si>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</si>
  <si>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</si>
  <si>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</si>
  <si>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</si>
  <si>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</si>
  <si>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</si>
  <si>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</si>
  <si>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</si>
  <si>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</si>
  <si>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</si>
  <si>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</si>
  <si>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</si>
  <si>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</si>
  <si>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</si>
  <si>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</si>
  <si>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</si>
  <si>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</si>
  <si>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</si>
  <si>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</si>
  <si>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</si>
  <si>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</si>
  <si>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</si>
  <si>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</si>
  <si>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</si>
  <si>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</si>
  <si>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</si>
  <si>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</si>
  <si>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</si>
  <si>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</si>
  <si>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</si>
  <si>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</si>
  <si>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</si>
  <si>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</si>
  <si>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</si>
  <si>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</si>
  <si>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</si>
  <si>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</si>
  <si>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</si>
  <si>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</si>
  <si>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</si>
  <si>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</si>
  <si>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</si>
  <si>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</si>
  <si>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</si>
  <si>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</si>
  <si>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</si>
  <si>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</si>
  <si>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</si>
  <si>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</si>
  <si>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</si>
  <si>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</si>
  <si>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</si>
  <si>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</si>
  <si>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</si>
  <si>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</si>
  <si>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</si>
  <si>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</si>
  <si>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</si>
  <si>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</si>
  <si>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</si>
  <si>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</si>
  <si>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</si>
  <si>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</si>
  <si>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</si>
  <si>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</si>
  <si>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</si>
  <si>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</si>
  <si>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</si>
  <si>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</si>
  <si>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</si>
  <si>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</si>
  <si>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</si>
  <si>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</si>
  <si>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</si>
  <si>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</si>
  <si>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</si>
  <si>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</si>
  <si>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</si>
  <si>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</si>
  <si>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</si>
  <si>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</si>
  <si>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</si>
  <si>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</si>
  <si>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</si>
  <si>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</si>
  <si>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</si>
  <si>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</si>
  <si>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</si>
  <si>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</si>
  <si>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</si>
  <si>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</si>
  <si>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</si>
  <si>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</si>
  <si>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</si>
  <si>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</si>
  <si>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</si>
  <si>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</si>
  <si>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</si>
  <si>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</si>
  <si>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</si>
  <si>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</si>
  <si>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</si>
  <si>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</si>
  <si>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</si>
  <si>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</si>
  <si>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</si>
  <si>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</si>
  <si>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</si>
  <si>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</si>
  <si>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</si>
  <si>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</si>
  <si>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</si>
  <si>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</si>
  <si>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</si>
  <si>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</si>
  <si>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</si>
  <si>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</si>
  <si>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</si>
  <si>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</si>
  <si>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</si>
  <si>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</si>
  <si>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</si>
  <si>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</si>
  <si>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</si>
  <si>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</si>
  <si>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</si>
  <si>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</si>
  <si>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</si>
  <si>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</si>
  <si>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</si>
  <si>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</si>
  <si>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</si>
  <si>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</si>
  <si>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</si>
  <si>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</si>
  <si>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</si>
  <si>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</si>
  <si>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</si>
  <si>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</si>
  <si>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</si>
  <si>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</si>
  <si>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</si>
  <si>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</si>
  <si>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</si>
  <si>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</si>
  <si>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</si>
  <si>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</si>
  <si>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</si>
  <si>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</si>
  <si>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</si>
  <si>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</si>
  <si>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</si>
  <si>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</si>
  <si>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</si>
  <si>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</si>
  <si>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</si>
  <si>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</si>
  <si>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</si>
  <si>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</si>
  <si>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</si>
  <si>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</si>
  <si>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</si>
  <si>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</si>
  <si>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</si>
  <si>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</si>
  <si>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</si>
  <si>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</si>
  <si>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</si>
  <si>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</si>
  <si>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</si>
  <si>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</si>
  <si>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</si>
  <si>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</si>
  <si>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</si>
  <si>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</si>
  <si>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</si>
  <si>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</si>
  <si>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</si>
  <si>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</si>
  <si>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</si>
  <si>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</si>
  <si>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</si>
  <si>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</si>
  <si>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</si>
  <si>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</si>
  <si>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</si>
  <si>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</si>
  <si>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</si>
  <si>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</si>
  <si>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</si>
  <si>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</si>
  <si>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</si>
  <si>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</si>
  <si>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</si>
  <si>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</si>
  <si>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</si>
  <si>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</si>
  <si>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</si>
  <si>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</si>
  <si>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</si>
  <si>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</si>
  <si>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</si>
  <si>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</si>
  <si>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</si>
  <si>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</si>
  <si>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</si>
  <si>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</si>
  <si>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</si>
  <si>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</si>
  <si>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</si>
  <si>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</si>
  <si>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</si>
  <si>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</si>
  <si>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</si>
  <si>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</si>
  <si>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</si>
  <si>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</si>
  <si>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</si>
  <si>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</si>
  <si>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</si>
  <si>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</si>
  <si>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</si>
  <si>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</si>
  <si>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</si>
  <si>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</si>
  <si>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</si>
  <si>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</si>
  <si>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</si>
  <si>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</si>
  <si>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</si>
  <si>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</si>
  <si>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</si>
  <si>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</si>
  <si>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</si>
  <si>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</si>
  <si>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</si>
  <si>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</si>
  <si>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</si>
  <si>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</si>
  <si>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</si>
  <si>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</si>
  <si>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</si>
  <si>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</si>
  <si>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</si>
  <si>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</si>
  <si>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</si>
  <si>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</si>
  <si>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</si>
  <si>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</si>
  <si>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</si>
  <si>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</si>
  <si>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</si>
  <si>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</si>
  <si>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</si>
  <si>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</si>
  <si>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</si>
  <si>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</si>
  <si>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</si>
  <si>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</si>
  <si>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</si>
  <si>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</si>
  <si>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</si>
  <si>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</si>
  <si>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</si>
  <si>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</si>
  <si>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</si>
  <si>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</si>
  <si>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</si>
  <si>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</si>
  <si>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</si>
  <si>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</si>
  <si>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</si>
  <si>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</si>
  <si>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</si>
  <si>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</si>
  <si>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</si>
  <si>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</si>
  <si>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</si>
  <si>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</si>
  <si>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</si>
  <si>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</si>
  <si>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</si>
  <si>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</si>
  <si>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</si>
  <si>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</si>
  <si>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</si>
  <si>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</si>
  <si>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</si>
  <si>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</si>
  <si>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</si>
  <si>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</si>
  <si>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</si>
  <si>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</si>
  <si>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</si>
  <si>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</si>
  <si>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</si>
  <si>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</si>
  <si>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</si>
  <si>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</si>
  <si>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</si>
  <si>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</si>
  <si>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</si>
  <si>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</si>
  <si>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</si>
  <si>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</si>
  <si>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</si>
  <si>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</si>
  <si>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</si>
  <si>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</si>
  <si>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</si>
  <si>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</si>
  <si>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</si>
  <si>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</si>
  <si>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</si>
  <si>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</si>
  <si>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</si>
  <si>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</si>
  <si>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</si>
  <si>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</si>
  <si>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</si>
  <si>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</si>
  <si>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</si>
  <si>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</si>
  <si>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</si>
  <si>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</si>
  <si>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</si>
  <si>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</si>
  <si>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</si>
  <si>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</si>
  <si>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</si>
  <si>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</si>
  <si>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</si>
  <si>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</si>
  <si>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</si>
  <si>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</si>
  <si>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</si>
  <si>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</si>
  <si>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</si>
  <si>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</si>
  <si>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</si>
  <si>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</si>
  <si>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</si>
  <si>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</si>
  <si>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</si>
  <si>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</si>
  <si>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</si>
  <si>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</si>
  <si>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</si>
  <si>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</si>
  <si>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</si>
  <si>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</si>
  <si>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</si>
  <si>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</si>
  <si>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</si>
  <si>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</si>
  <si>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</si>
  <si>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</si>
  <si>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</si>
  <si>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</si>
  <si>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</si>
  <si>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</si>
  <si>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</si>
  <si>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</si>
  <si>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</si>
  <si>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</si>
  <si>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</si>
  <si>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</si>
  <si>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</si>
  <si>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</si>
  <si>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</si>
  <si>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</si>
  <si>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</si>
  <si>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</si>
  <si>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</si>
  <si>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</si>
  <si>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</si>
  <si>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</si>
  <si>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</si>
  <si>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</si>
  <si>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</si>
  <si>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</si>
  <si>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</si>
  <si>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</si>
  <si>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</si>
  <si>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</si>
  <si>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</si>
  <si>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</si>
  <si>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</si>
  <si>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</si>
  <si>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</si>
  <si>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</si>
  <si>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</si>
  <si>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</si>
  <si>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</si>
  <si>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</si>
  <si>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</si>
  <si>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</si>
  <si>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</si>
  <si>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</si>
  <si>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</si>
  <si>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</si>
  <si>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</si>
  <si>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</si>
  <si>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</si>
  <si>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</si>
  <si>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</si>
  <si>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</si>
  <si>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</si>
  <si>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</si>
  <si>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</si>
  <si>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</si>
  <si>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</si>
  <si>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</si>
  <si>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</si>
  <si>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</si>
  <si>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</si>
  <si>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</si>
  <si>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</si>
  <si>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</si>
  <si>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</si>
  <si>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</si>
  <si>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</si>
  <si>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</si>
  <si>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</si>
  <si>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</si>
  <si>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</si>
  <si>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</si>
  <si>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</si>
  <si>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</si>
  <si>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</si>
  <si>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</si>
  <si>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</si>
  <si>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</si>
  <si>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</si>
  <si>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</si>
  <si>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</si>
  <si>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</si>
  <si>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</si>
  <si>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</si>
  <si>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</si>
  <si>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</si>
  <si>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</si>
  <si>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</si>
  <si>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</si>
  <si>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</si>
  <si>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</si>
  <si>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</si>
  <si>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</si>
  <si>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</si>
  <si>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</si>
  <si>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</si>
  <si>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</si>
  <si>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</si>
  <si>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</si>
  <si>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</si>
  <si>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</si>
  <si>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</si>
  <si>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</si>
  <si>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</si>
  <si>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</si>
  <si>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</si>
  <si>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</si>
  <si>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</si>
  <si>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</si>
  <si>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</si>
  <si>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</si>
  <si>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</si>
  <si>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</si>
  <si>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</si>
  <si>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</si>
  <si>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</si>
  <si>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</si>
  <si>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</si>
  <si>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</si>
  <si>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</si>
  <si>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</si>
  <si>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</si>
  <si>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</si>
  <si>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</si>
  <si>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</si>
  <si>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</si>
  <si>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</si>
  <si>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</si>
  <si>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</si>
  <si>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</si>
  <si>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</si>
  <si>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</si>
  <si>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</si>
  <si>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</si>
  <si>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</si>
  <si>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</si>
  <si>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</si>
  <si>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</si>
  <si>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</si>
  <si>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</si>
  <si>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</si>
  <si>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</si>
  <si>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</si>
  <si>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</si>
  <si>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</si>
  <si>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</si>
  <si>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</si>
  <si>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</si>
  <si>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</si>
  <si>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</si>
  <si>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</si>
  <si>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</si>
  <si>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</si>
  <si>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</si>
  <si>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</si>
  <si>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</si>
  <si>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</si>
  <si>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</si>
  <si>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</si>
  <si>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</si>
  <si>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</si>
  <si>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</si>
  <si>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</si>
  <si>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</si>
  <si>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</si>
  <si>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</si>
  <si>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</si>
  <si>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</si>
  <si>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</si>
  <si>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</si>
  <si>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</si>
  <si>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</si>
  <si>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</si>
  <si>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</si>
  <si>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</si>
  <si>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</si>
  <si>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</si>
  <si>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</si>
  <si>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</si>
  <si>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</si>
  <si>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</si>
  <si>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</si>
  <si>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</si>
  <si>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</si>
  <si>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</si>
  <si>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</si>
  <si>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</si>
  <si>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</si>
  <si>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</si>
  <si>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</si>
  <si>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</si>
  <si>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</si>
  <si>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</si>
  <si>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</si>
  <si>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</si>
  <si>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</si>
  <si>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</si>
  <si>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</si>
  <si>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</si>
  <si>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</si>
  <si>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</si>
  <si>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</si>
  <si>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</si>
  <si>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</si>
  <si>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</si>
  <si>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</si>
  <si>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</si>
  <si>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</si>
  <si>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</si>
  <si>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</si>
  <si>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</si>
  <si>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</si>
  <si>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</si>
  <si>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</si>
  <si>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</si>
  <si>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</si>
  <si>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</si>
  <si>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</si>
  <si>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</si>
  <si>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</si>
  <si>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</si>
  <si>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</si>
  <si>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</si>
  <si>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</si>
  <si>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</si>
  <si>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</si>
  <si>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</si>
  <si>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</si>
  <si>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</si>
  <si>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</si>
  <si>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</si>
  <si>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</si>
  <si>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</si>
  <si>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</si>
  <si>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</si>
  <si>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</si>
  <si>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</si>
  <si>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</si>
  <si>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</si>
  <si>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</si>
  <si>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</si>
  <si>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</si>
  <si>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</si>
  <si>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</si>
  <si>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</si>
  <si>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</si>
  <si>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</si>
  <si>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</si>
  <si>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</si>
  <si>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</si>
  <si>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</si>
  <si>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</si>
  <si>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</si>
  <si>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</si>
  <si>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</si>
  <si>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</si>
  <si>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</si>
  <si>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</si>
  <si>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</si>
  <si>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</si>
  <si>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</si>
  <si>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</si>
  <si>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</si>
  <si>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</si>
  <si>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</si>
  <si>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</si>
  <si>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</si>
  <si>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</si>
  <si>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</si>
  <si>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</si>
  <si>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</si>
  <si>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</si>
  <si>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</si>
  <si>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</si>
  <si>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</si>
  <si>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</si>
  <si>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</si>
  <si>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</si>
  <si>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</si>
  <si>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</si>
  <si>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</si>
  <si>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</si>
  <si>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</si>
  <si>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</si>
  <si>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</si>
  <si>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</si>
  <si>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</si>
  <si>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</si>
  <si>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</si>
  <si>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</si>
  <si>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</si>
  <si>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</si>
  <si>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</si>
  <si>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</si>
  <si>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</si>
  <si>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</si>
  <si>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</si>
  <si>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</si>
  <si>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</si>
  <si>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</si>
  <si>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</si>
  <si>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</si>
  <si>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</si>
  <si>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</si>
  <si>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</si>
  <si>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</si>
  <si>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</si>
  <si>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</si>
  <si>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</si>
  <si>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</si>
  <si>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</si>
  <si>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</si>
  <si>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</si>
  <si>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</si>
  <si>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</si>
  <si>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</si>
  <si>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</si>
  <si>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</si>
  <si>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</si>
  <si>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</si>
  <si>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</si>
  <si>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</si>
  <si>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</si>
  <si>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</si>
  <si>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</si>
  <si>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</si>
  <si>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</si>
  <si>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</si>
  <si>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</si>
  <si>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</si>
  <si>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</si>
  <si>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</si>
  <si>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</si>
  <si>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</si>
  <si>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</si>
  <si>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</si>
  <si>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</si>
  <si>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</si>
  <si>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</si>
  <si>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</si>
  <si>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</si>
  <si>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</si>
  <si>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</si>
  <si>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</si>
  <si>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</si>
  <si>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</si>
  <si>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</si>
  <si>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</si>
  <si>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</si>
  <si>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</si>
  <si>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</si>
  <si>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</si>
  <si>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</si>
  <si>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</si>
  <si>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</si>
  <si>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</si>
  <si>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</si>
  <si>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</si>
  <si>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</si>
  <si>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</si>
  <si>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</si>
  <si>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</si>
  <si>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</si>
  <si>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</si>
  <si>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</si>
  <si>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</si>
  <si>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</si>
  <si>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</si>
  <si>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</si>
  <si>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</si>
  <si>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</si>
  <si>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</si>
  <si>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</si>
  <si>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</si>
  <si>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</si>
  <si>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</si>
  <si>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</si>
  <si>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</si>
  <si>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</si>
  <si>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</si>
  <si>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</si>
  <si>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</si>
  <si>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</si>
  <si>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</si>
  <si>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</si>
  <si>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</si>
  <si>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</si>
  <si>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</si>
  <si>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</si>
  <si>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</si>
  <si>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</si>
  <si>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</si>
  <si>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</si>
  <si>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</si>
  <si>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</si>
  <si>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</si>
  <si>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</si>
  <si>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</si>
  <si>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</si>
  <si>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</si>
  <si>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</si>
  <si>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</si>
  <si>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</si>
  <si>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</si>
  <si>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</si>
  <si>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</si>
  <si>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</si>
  <si>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</si>
  <si>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</si>
  <si>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</si>
  <si>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</si>
  <si>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</si>
  <si>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</si>
  <si>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</si>
  <si>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</si>
  <si>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</si>
  <si>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</si>
  <si>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</si>
  <si>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</si>
  <si>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</si>
  <si>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</si>
  <si>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</si>
  <si>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</si>
  <si>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</si>
  <si>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</si>
  <si>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</si>
  <si>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</si>
  <si>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</si>
  <si>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</si>
  <si>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</si>
  <si>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</si>
  <si>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</si>
  <si>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</si>
  <si>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</si>
  <si>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</si>
  <si>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</si>
  <si>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</si>
  <si>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</si>
  <si>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</si>
  <si>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</si>
  <si>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</si>
  <si>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</si>
  <si>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</si>
  <si>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</si>
  <si>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</si>
  <si>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</si>
  <si>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</si>
  <si>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</si>
  <si>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</si>
  <si>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</si>
  <si>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</si>
  <si>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</si>
  <si>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</si>
  <si>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</si>
  <si>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</si>
  <si>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</si>
  <si>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</si>
  <si>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</si>
  <si>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</si>
  <si>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</si>
  <si>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</si>
  <si>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</si>
  <si>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</si>
  <si>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</si>
  <si>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</si>
  <si>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</si>
  <si>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</si>
  <si>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</si>
  <si>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</si>
  <si>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</si>
  <si>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</si>
  <si>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</si>
  <si>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</si>
  <si>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</si>
  <si>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</si>
  <si>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</si>
  <si>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</si>
  <si>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</si>
  <si>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</si>
  <si>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</si>
  <si>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</si>
  <si>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</si>
  <si>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</si>
  <si>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</si>
  <si>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</si>
  <si>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</si>
  <si>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</si>
  <si>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</si>
  <si>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</si>
  <si>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</si>
  <si>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</si>
  <si>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</si>
  <si>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</si>
  <si>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</si>
  <si>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</si>
  <si>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</si>
  <si>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</si>
  <si>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</si>
  <si>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</si>
  <si>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</si>
  <si>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</si>
  <si>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</si>
  <si>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</si>
  <si>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</si>
  <si>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</si>
  <si>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</si>
  <si>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</si>
  <si>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</si>
  <si>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</si>
  <si>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</si>
  <si>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</si>
  <si>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</si>
  <si>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</si>
  <si>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</si>
  <si>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</si>
  <si>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</si>
  <si>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</si>
  <si>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</si>
  <si>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</si>
  <si>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</si>
  <si>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</si>
  <si>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</si>
  <si>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</si>
  <si>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</si>
  <si>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</si>
  <si>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</si>
  <si>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</si>
  <si>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</si>
  <si>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</si>
  <si>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</si>
  <si>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</si>
  <si>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</si>
  <si>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</si>
  <si>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</si>
  <si>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</si>
  <si>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</si>
  <si>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</si>
  <si>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</si>
  <si>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</si>
  <si>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</si>
  <si>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</si>
  <si>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</si>
  <si>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</si>
  <si>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</si>
  <si>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</si>
  <si>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</si>
  <si>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</si>
  <si>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</si>
  <si>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</si>
  <si>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</si>
  <si>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</si>
  <si>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</si>
  <si>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</si>
  <si>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</si>
  <si>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</si>
  <si>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</si>
  <si>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</si>
  <si>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</si>
  <si>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</si>
  <si>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</si>
  <si>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</si>
  <si>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</si>
  <si>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</si>
  <si>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</si>
  <si>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</si>
  <si>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</si>
  <si>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</si>
  <si>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</si>
  <si>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</si>
  <si>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</si>
  <si>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</si>
  <si>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</si>
  <si>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</si>
  <si>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</si>
  <si>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</si>
  <si>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</si>
  <si>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</si>
  <si>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</si>
  <si>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</si>
  <si>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</si>
  <si>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</si>
  <si>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</si>
  <si>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</si>
  <si>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</si>
  <si>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</si>
  <si>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</si>
  <si>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</si>
  <si>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</si>
  <si>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</si>
  <si>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</si>
  <si>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</si>
  <si>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</si>
  <si>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</si>
  <si>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</si>
  <si>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</si>
  <si>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</si>
  <si>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</si>
  <si>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</si>
  <si>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</si>
  <si>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</si>
  <si>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</si>
  <si>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</si>
  <si>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</si>
  <si>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</si>
  <si>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</si>
  <si>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</si>
  <si>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</si>
  <si>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</si>
  <si>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</si>
  <si>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</si>
  <si>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</si>
  <si>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</si>
  <si>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</si>
  <si>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</si>
  <si>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</si>
  <si>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</si>
  <si>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</si>
  <si>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</si>
  <si>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</si>
  <si>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</si>
  <si>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</si>
  <si>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</si>
  <si>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</si>
  <si>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</si>
  <si>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</si>
  <si>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</si>
  <si>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</si>
  <si>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</si>
  <si>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</si>
  <si>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</si>
  <si>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</si>
  <si>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</si>
  <si>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</si>
  <si>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</si>
  <si>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</si>
  <si>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</si>
  <si>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</si>
  <si>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</si>
  <si>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</si>
  <si>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</si>
  <si>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</si>
  <si>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</si>
  <si>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</si>
  <si>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</si>
  <si>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</si>
  <si>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</si>
  <si>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</si>
  <si>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</si>
  <si>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</si>
  <si>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</si>
  <si>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</si>
  <si>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</si>
  <si>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</si>
  <si>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</si>
  <si>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</si>
  <si>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</si>
  <si>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</si>
  <si>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</si>
  <si>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</si>
  <si>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</si>
  <si>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</si>
  <si>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</si>
  <si>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</si>
  <si>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</si>
  <si>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</si>
  <si>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</si>
  <si>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</si>
  <si>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</si>
  <si>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</si>
  <si>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</si>
  <si>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</si>
  <si>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</si>
  <si>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</si>
  <si>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</si>
  <si>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</si>
  <si>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</si>
  <si>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</si>
  <si>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</si>
  <si>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</si>
  <si>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</si>
  <si>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</si>
  <si>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</si>
  <si>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</si>
  <si>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</si>
  <si>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</si>
  <si>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</si>
  <si>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</si>
  <si>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</si>
  <si>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</si>
  <si>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</si>
  <si>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</si>
  <si>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</si>
  <si>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</si>
  <si>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</si>
  <si>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</si>
  <si>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</si>
  <si>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</si>
  <si>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</si>
  <si>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</si>
  <si>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</si>
  <si>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</si>
  <si>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</si>
  <si>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</si>
  <si>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</si>
  <si>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</si>
  <si>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</si>
  <si>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</si>
  <si>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</si>
  <si>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</si>
  <si>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</si>
  <si>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</si>
  <si>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</si>
  <si>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</si>
  <si>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</si>
  <si>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</si>
  <si>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</si>
  <si>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</si>
  <si>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</si>
  <si>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</si>
  <si>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</si>
  <si>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</si>
  <si>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</si>
  <si>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</si>
  <si>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</si>
  <si>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</si>
  <si>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</si>
  <si>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</si>
  <si>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</si>
  <si>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</si>
  <si>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</si>
  <si>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</si>
  <si>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</si>
  <si>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</si>
  <si>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</si>
  <si>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</si>
  <si>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</si>
  <si>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</si>
  <si>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</si>
  <si>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</si>
  <si>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</si>
  <si>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</si>
  <si>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</si>
  <si>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</si>
  <si>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</si>
  <si>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</si>
  <si>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</si>
  <si>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</si>
  <si>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</si>
  <si>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</si>
  <si>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</si>
  <si>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</si>
  <si>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</si>
  <si>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</si>
  <si>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</si>
  <si>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</si>
  <si>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</si>
  <si>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</si>
  <si>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</si>
  <si>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</si>
  <si>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</si>
  <si>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</si>
  <si>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</si>
  <si>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</si>
  <si>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</si>
  <si>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</si>
  <si>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</si>
  <si>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</si>
  <si>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</si>
  <si>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</si>
  <si>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</si>
  <si>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</si>
  <si>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</si>
  <si>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</si>
  <si>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</si>
  <si>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</si>
  <si>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</si>
  <si>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</si>
  <si>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</si>
  <si>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</si>
  <si>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</si>
  <si>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</si>
  <si>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</si>
  <si>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</si>
  <si>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</si>
  <si>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</si>
  <si>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</si>
  <si>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</si>
  <si>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</si>
  <si>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</si>
  <si>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</si>
  <si>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</si>
  <si>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</si>
  <si>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</si>
  <si>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</si>
  <si>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</si>
  <si>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</si>
  <si>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</si>
  <si>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</si>
  <si>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</si>
  <si>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</si>
  <si>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</si>
  <si>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</si>
  <si>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</si>
  <si>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</si>
  <si>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</si>
  <si>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</si>
  <si>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</si>
  <si>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</si>
  <si>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</si>
  <si>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</si>
  <si>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</si>
  <si>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</si>
  <si>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</si>
  <si>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</si>
  <si>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</si>
  <si>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</si>
  <si>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</si>
  <si>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</si>
  <si>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</si>
  <si>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</si>
  <si>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</si>
  <si>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</si>
  <si>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</si>
  <si>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</si>
  <si>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</si>
  <si>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</si>
  <si>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</si>
  <si>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</si>
  <si>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</si>
  <si>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</si>
  <si>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</si>
  <si>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</si>
  <si>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</si>
  <si>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</si>
  <si>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</si>
  <si>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</si>
  <si>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</si>
  <si>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</si>
  <si>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</si>
  <si>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</si>
  <si>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</si>
  <si>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</si>
  <si>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</si>
  <si>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</si>
  <si>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</si>
  <si>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</si>
  <si>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</si>
  <si>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</si>
  <si>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</si>
  <si>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</si>
  <si>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</si>
  <si>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</si>
  <si>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</si>
  <si>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</si>
  <si>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</si>
  <si>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</si>
  <si>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</si>
  <si>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</si>
  <si>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</si>
  <si>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</si>
  <si>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</si>
  <si>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</si>
  <si>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</si>
  <si>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</si>
  <si>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</si>
  <si>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</si>
  <si>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</si>
  <si>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</si>
  <si>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</si>
  <si>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</si>
  <si>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</si>
  <si>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</si>
  <si>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</si>
  <si>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</si>
  <si>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</si>
  <si>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</si>
  <si>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</si>
  <si>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</si>
  <si>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</si>
  <si>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</si>
  <si>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</si>
  <si>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</si>
  <si>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</si>
  <si>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</si>
  <si>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</si>
  <si>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</si>
  <si>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</si>
  <si>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</si>
  <si>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</si>
  <si>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</si>
  <si>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</si>
  <si>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</si>
  <si>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</si>
  <si>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</si>
  <si>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</si>
  <si>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</si>
  <si>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</si>
  <si>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</si>
  <si>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</si>
  <si>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</si>
  <si>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</si>
  <si>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</si>
  <si>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</si>
  <si>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</si>
  <si>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</si>
  <si>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</si>
  <si>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</si>
  <si>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</si>
  <si>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</si>
  <si>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</si>
  <si>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</si>
  <si>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</si>
  <si>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</si>
  <si>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</si>
  <si>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</si>
  <si>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</si>
  <si>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</si>
  <si>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</si>
  <si>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</si>
  <si>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</si>
  <si>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</si>
  <si>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</si>
  <si>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</si>
  <si>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</si>
  <si>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</si>
  <si>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</si>
  <si>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</si>
  <si>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</si>
  <si>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</si>
  <si>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</si>
  <si>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</si>
  <si>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</si>
  <si>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</si>
  <si>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</si>
  <si>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</si>
  <si>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</si>
  <si>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</si>
  <si>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</si>
  <si>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</si>
  <si>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</si>
  <si>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</si>
  <si>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</si>
  <si>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</si>
  <si>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</si>
  <si>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</si>
  <si>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</si>
  <si>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</si>
  <si>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</si>
  <si>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</si>
  <si>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</si>
  <si>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</si>
  <si>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</si>
  <si>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</si>
  <si>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</si>
  <si>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</si>
  <si>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</si>
  <si>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</si>
  <si>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</si>
  <si>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</si>
  <si>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</si>
  <si>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</si>
  <si>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</si>
  <si>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</si>
  <si>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</si>
  <si>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</si>
  <si>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</si>
  <si>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</si>
  <si>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</si>
  <si>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</si>
  <si>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</si>
  <si>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</si>
  <si>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</si>
  <si>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</si>
  <si>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</si>
  <si>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</si>
  <si>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</si>
  <si>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</si>
  <si>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</si>
  <si>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</si>
  <si>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</si>
  <si>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</si>
  <si>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</si>
  <si>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</si>
  <si>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</si>
  <si>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</si>
  <si>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</si>
  <si>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</si>
  <si>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</si>
  <si>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</si>
  <si>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</si>
  <si>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</si>
  <si>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</si>
  <si>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</si>
  <si>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</si>
  <si>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</si>
  <si>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</si>
  <si>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</si>
  <si>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</si>
  <si>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</si>
  <si>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</si>
  <si>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</si>
  <si>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</si>
  <si>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</si>
  <si>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</si>
  <si>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</si>
  <si>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</si>
  <si>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</si>
  <si>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</si>
  <si>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</si>
  <si>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</si>
  <si>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</si>
  <si>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</si>
  <si>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</si>
  <si>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</si>
  <si>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</si>
  <si>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</si>
  <si>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</si>
  <si>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</si>
  <si>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</si>
  <si>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</si>
  <si>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</si>
  <si>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</si>
  <si>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</si>
  <si>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</si>
  <si>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</si>
  <si>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</si>
  <si>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</si>
  <si>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</si>
  <si>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</si>
  <si>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</si>
  <si>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</si>
  <si>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</si>
  <si>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</si>
  <si>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</si>
  <si>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</si>
  <si>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</si>
  <si>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</si>
  <si>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</si>
  <si>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</si>
  <si>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</si>
  <si>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</si>
  <si>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</si>
  <si>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</si>
  <si>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</si>
  <si>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</si>
  <si>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</si>
  <si>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</si>
  <si>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</si>
  <si>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</si>
  <si>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</si>
  <si>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</si>
  <si>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</si>
  <si>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</si>
  <si>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</si>
  <si>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</si>
  <si>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</si>
  <si>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</si>
  <si>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</si>
  <si>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</si>
  <si>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</si>
  <si>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</si>
  <si>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</si>
  <si>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</si>
  <si>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</si>
  <si>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</si>
  <si>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</si>
  <si>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</si>
  <si>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</si>
  <si>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</si>
  <si>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</si>
  <si>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</si>
  <si>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</si>
  <si>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</si>
  <si>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</si>
  <si>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</si>
  <si>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</si>
  <si>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</si>
  <si>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</si>
  <si>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</si>
  <si>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</si>
  <si>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</si>
  <si>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</si>
  <si>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</si>
  <si>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</si>
  <si>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</si>
  <si>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</si>
  <si>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</si>
  <si>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</si>
  <si>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</si>
  <si>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</si>
  <si>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</si>
  <si>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</si>
  <si>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</si>
  <si>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</si>
  <si>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</si>
  <si>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</si>
  <si>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</si>
  <si>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</si>
  <si>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</si>
  <si>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</si>
  <si>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</si>
  <si>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</si>
  <si>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</si>
  <si>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</si>
  <si>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</si>
  <si>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</si>
  <si>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</si>
  <si>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</si>
  <si>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</si>
  <si>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</si>
  <si>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</si>
  <si>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</si>
  <si>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</si>
  <si>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</si>
  <si>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</si>
  <si>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</si>
  <si>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</si>
  <si>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</si>
  <si>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</si>
  <si>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</si>
  <si>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</si>
  <si>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</si>
  <si>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</si>
  <si>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</si>
  <si>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</si>
  <si>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</si>
  <si>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</si>
  <si>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</si>
  <si>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</si>
  <si>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</si>
  <si>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</si>
  <si>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</si>
  <si>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</si>
  <si>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</si>
  <si>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</si>
  <si>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</si>
  <si>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</si>
  <si>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</si>
  <si>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</si>
  <si>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</si>
  <si>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</si>
  <si>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</si>
  <si>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</si>
  <si>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</si>
  <si>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</si>
  <si>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</si>
  <si>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</si>
  <si>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</si>
  <si>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</si>
  <si>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</si>
  <si>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</si>
  <si>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</si>
  <si>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</si>
  <si>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</si>
  <si>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</si>
  <si>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</si>
  <si>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</si>
  <si>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</si>
  <si>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</si>
  <si>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</si>
  <si>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</si>
  <si>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</si>
  <si>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</si>
  <si>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</si>
  <si>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</si>
  <si>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</si>
  <si>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</si>
  <si>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</si>
  <si>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</si>
  <si>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</si>
  <si>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</si>
  <si>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</si>
  <si>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</si>
  <si>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</si>
  <si>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</si>
  <si>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</si>
  <si>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</si>
  <si>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</si>
  <si>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</si>
  <si>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</si>
  <si>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</si>
  <si>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</si>
  <si>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</si>
  <si>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</si>
  <si>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</si>
  <si>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</si>
  <si>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</si>
  <si>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</si>
  <si>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</si>
  <si>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</si>
  <si>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</si>
  <si>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</si>
  <si>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</si>
  <si>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</si>
  <si>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</si>
  <si>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</si>
  <si>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</si>
  <si>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</si>
  <si>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</si>
  <si>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</si>
  <si>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</si>
  <si>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</si>
  <si>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</si>
  <si>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</si>
  <si>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</si>
  <si>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</si>
  <si>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</si>
  <si>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</si>
  <si>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</si>
  <si>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</si>
  <si>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</si>
  <si>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</si>
  <si>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</si>
  <si>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</si>
  <si>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</si>
  <si>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</si>
  <si>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</si>
  <si>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</si>
  <si>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</si>
  <si>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</si>
  <si>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</si>
  <si>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</si>
  <si>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</si>
  <si>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</si>
  <si>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</si>
  <si>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</si>
  <si>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</si>
  <si>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</si>
  <si>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</si>
  <si>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</si>
  <si>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</si>
  <si>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</si>
  <si>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</si>
  <si>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</si>
  <si>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</si>
  <si>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</si>
  <si>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</si>
  <si>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</si>
  <si>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</si>
  <si>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</si>
  <si>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</si>
  <si>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</si>
  <si>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</si>
  <si>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</si>
  <si>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</si>
  <si>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</si>
  <si>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</si>
  <si>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</si>
  <si>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</si>
  <si>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</si>
  <si>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</si>
  <si>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</si>
  <si>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</si>
  <si>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</si>
  <si>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</si>
  <si>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</si>
  <si>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</si>
  <si>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</si>
  <si>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</si>
  <si>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</si>
  <si>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</si>
  <si>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</si>
  <si>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</si>
  <si>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</si>
  <si>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</si>
  <si>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</si>
  <si>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</si>
  <si>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</si>
  <si>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</si>
  <si>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</si>
  <si>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</si>
  <si>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</si>
  <si>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</si>
  <si>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</si>
  <si>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</si>
  <si>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</si>
  <si>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</si>
  <si>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</si>
  <si>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</si>
  <si>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</si>
  <si>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</si>
  <si>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</si>
  <si>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</si>
  <si>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</si>
  <si>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</si>
  <si>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</si>
  <si>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</si>
  <si>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</si>
  <si>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</si>
  <si>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</si>
  <si>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</si>
  <si>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</si>
  <si>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</si>
  <si>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</si>
  <si>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</si>
  <si>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</si>
  <si>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</si>
  <si>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</si>
  <si>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</si>
  <si>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</si>
  <si>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</si>
  <si>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</si>
  <si>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</si>
  <si>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</si>
  <si>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</si>
  <si>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</si>
  <si>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</si>
  <si>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</si>
  <si>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</si>
  <si>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</si>
  <si>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</si>
  <si>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</si>
  <si>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</si>
  <si>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</si>
  <si>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</si>
  <si>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</si>
  <si>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</si>
  <si>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</si>
  <si>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</si>
  <si>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</si>
  <si>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</si>
  <si>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</si>
  <si>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</si>
  <si>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</si>
  <si>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</si>
  <si>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</si>
  <si>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</si>
  <si>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</si>
  <si>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</si>
  <si>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</si>
  <si>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</si>
  <si>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</si>
  <si>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</si>
  <si>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</si>
  <si>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</si>
  <si>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</si>
  <si>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</si>
  <si>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</si>
  <si>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</si>
  <si>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</si>
  <si>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</si>
  <si>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</si>
  <si>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</si>
  <si>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</si>
  <si>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</si>
  <si>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</si>
  <si>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</si>
  <si>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</si>
  <si>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</si>
  <si>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</si>
  <si>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</si>
  <si>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</si>
  <si>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</si>
  <si>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</si>
  <si>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</si>
  <si>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</si>
  <si>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</si>
  <si>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</si>
  <si>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</si>
  <si>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</si>
  <si>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</si>
  <si>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</si>
  <si>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</si>
  <si>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</si>
  <si>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</si>
  <si>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</si>
  <si>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</si>
  <si>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</si>
  <si>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</si>
  <si>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</si>
  <si>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</si>
  <si>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</si>
  <si>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</si>
  <si>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</si>
  <si>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</si>
  <si>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</si>
  <si>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</si>
  <si>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</si>
  <si>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</si>
  <si>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</si>
  <si>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</si>
  <si>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</si>
  <si>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</si>
  <si>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</si>
  <si>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</si>
  <si>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</si>
  <si>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</si>
  <si>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</si>
  <si>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</si>
  <si>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</si>
  <si>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</si>
  <si>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</si>
  <si>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</si>
  <si>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</si>
  <si>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</si>
  <si>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</si>
  <si>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</si>
  <si>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</si>
  <si>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</si>
  <si>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</si>
  <si>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</si>
  <si>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</si>
  <si>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</si>
  <si>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</si>
  <si>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</si>
  <si>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</si>
  <si>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</si>
  <si>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</si>
  <si>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</si>
  <si>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</si>
  <si>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</si>
  <si>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</si>
  <si>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</si>
  <si>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</si>
  <si>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</si>
  <si>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</si>
  <si>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</si>
  <si>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</si>
  <si>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</si>
  <si>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</si>
  <si>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</si>
  <si>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</si>
  <si>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</si>
  <si>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</si>
  <si>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</si>
  <si>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</si>
  <si>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</si>
  <si>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</si>
  <si>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</si>
  <si>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</si>
  <si>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</si>
  <si>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</si>
  <si>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</si>
  <si>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</si>
  <si>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</si>
  <si>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</si>
  <si>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</si>
  <si>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</si>
  <si>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</si>
  <si>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</si>
  <si>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</si>
  <si>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</si>
  <si>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</si>
  <si>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</si>
  <si>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</si>
  <si>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</si>
  <si>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</si>
  <si>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</si>
  <si>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</si>
  <si>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</si>
  <si>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</si>
  <si>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</si>
  <si>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</si>
  <si>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</si>
  <si>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</si>
  <si>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</si>
  <si>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</si>
  <si>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</si>
  <si>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</si>
  <si>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</si>
  <si>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</si>
  <si>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</si>
  <si>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</si>
  <si>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</si>
  <si>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</si>
  <si>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</si>
  <si>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</si>
  <si>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</si>
  <si>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</si>
  <si>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</si>
  <si>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</si>
  <si>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</si>
  <si>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</si>
  <si>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</si>
  <si>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</si>
  <si>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</si>
  <si>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</si>
  <si>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</si>
  <si>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</si>
  <si>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</si>
  <si>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</si>
  <si>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</si>
  <si>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</si>
  <si>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</si>
  <si>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</si>
  <si>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</si>
  <si>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</si>
  <si>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</si>
  <si>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</si>
  <si>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</si>
  <si>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</si>
  <si>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</si>
  <si>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</si>
  <si>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</si>
  <si>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</si>
  <si>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</si>
  <si>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</si>
  <si>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</si>
  <si>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</si>
  <si>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</si>
  <si>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</si>
  <si>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</si>
  <si>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</si>
  <si>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</si>
  <si>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</si>
  <si>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</si>
  <si>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</si>
  <si>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</si>
  <si>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</si>
  <si>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</si>
  <si>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</si>
  <si>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</si>
  <si>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</si>
  <si>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</si>
  <si>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</si>
  <si>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</si>
  <si>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</si>
  <si>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</si>
  <si>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</si>
  <si>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</si>
  <si>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</si>
  <si>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</si>
  <si>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</si>
  <si>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</si>
  <si>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</si>
  <si>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</si>
  <si>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</si>
  <si>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</si>
  <si>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</si>
  <si>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</si>
  <si>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</si>
  <si>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</si>
  <si>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</si>
  <si>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</si>
  <si>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</si>
  <si>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</si>
  <si>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</si>
  <si>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</si>
  <si>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</si>
  <si>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</si>
  <si>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</si>
  <si>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</si>
  <si>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</si>
  <si>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</si>
  <si>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</si>
  <si>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</si>
  <si>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</si>
  <si>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</si>
  <si>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</si>
  <si>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</si>
  <si>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</si>
  <si>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</si>
  <si>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</si>
  <si>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</si>
  <si>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</si>
  <si>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</si>
  <si>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</si>
  <si>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</si>
  <si>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</si>
  <si>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</si>
  <si>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</si>
  <si>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</si>
  <si>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</si>
  <si>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</si>
  <si>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</si>
  <si>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</si>
  <si>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</si>
  <si>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</si>
  <si>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</si>
  <si>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</si>
  <si>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</si>
  <si>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</si>
  <si>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</si>
  <si>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</si>
  <si>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</si>
  <si>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</si>
  <si>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</si>
  <si>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</si>
  <si>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</si>
  <si>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</si>
  <si>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</si>
  <si>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</si>
  <si>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</si>
  <si>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</si>
  <si>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</si>
  <si>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</si>
  <si>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</si>
  <si>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</si>
  <si>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</si>
  <si>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</si>
  <si>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</si>
  <si>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</si>
  <si>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</si>
  <si>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</si>
  <si>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</si>
  <si>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</si>
  <si>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</si>
  <si>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</si>
  <si>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</si>
  <si>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</si>
  <si>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</si>
  <si>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</si>
  <si>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</si>
  <si>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</si>
  <si>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</si>
  <si>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</si>
  <si>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</si>
  <si>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</si>
  <si>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</si>
  <si>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</si>
  <si>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</si>
  <si>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</si>
  <si>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</si>
  <si>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</si>
  <si>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</si>
  <si>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</si>
  <si>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</si>
  <si>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</si>
  <si>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</si>
  <si>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</si>
  <si>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</si>
  <si>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</si>
  <si>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</si>
  <si>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</si>
  <si>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</si>
  <si>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</si>
  <si>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</si>
  <si>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</si>
  <si>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</si>
  <si>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</si>
  <si>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</si>
  <si>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</si>
  <si>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</si>
  <si>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</si>
  <si>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</si>
  <si>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</si>
  <si>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</si>
  <si>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</si>
  <si>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</si>
  <si>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</si>
  <si>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</si>
  <si>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</si>
  <si>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</si>
  <si>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</si>
  <si>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</si>
  <si>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</si>
  <si>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</si>
  <si>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</si>
  <si>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</si>
  <si>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</si>
  <si>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</si>
  <si>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</si>
  <si>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</si>
  <si>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</si>
  <si>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</si>
  <si>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</si>
  <si>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</si>
  <si>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</si>
  <si>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</si>
  <si>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</si>
  <si>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</si>
  <si>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</si>
  <si>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</si>
  <si>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</si>
  <si>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</si>
  <si>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</si>
  <si>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</si>
  <si>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</si>
  <si>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</si>
  <si>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</si>
  <si>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</si>
  <si>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</si>
  <si>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</si>
  <si>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</si>
  <si>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</si>
  <si>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</si>
  <si>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</si>
  <si>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</si>
  <si>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</si>
  <si>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</si>
  <si>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</si>
  <si>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</si>
  <si>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</si>
  <si>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</si>
  <si>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</si>
  <si>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</si>
  <si>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</si>
  <si>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</si>
  <si>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</si>
  <si>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</si>
  <si>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</si>
  <si>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</si>
  <si>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</si>
  <si>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</si>
  <si>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</si>
  <si>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</si>
  <si>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</si>
  <si>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</si>
  <si>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</si>
  <si>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</si>
  <si>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</si>
  <si>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</si>
  <si>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</si>
  <si>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</si>
  <si>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</si>
  <si>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</si>
  <si>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</si>
  <si>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</si>
  <si>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</si>
  <si>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</si>
  <si>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</si>
  <si>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</si>
  <si>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</si>
  <si>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</si>
  <si>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</si>
  <si>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</si>
  <si>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</si>
  <si>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</si>
  <si>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</si>
  <si>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</si>
  <si>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</si>
  <si>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</si>
  <si>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</si>
  <si>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</si>
  <si>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</si>
  <si>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</si>
  <si>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</si>
  <si>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</si>
  <si>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</si>
  <si>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</si>
  <si>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</si>
  <si>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</si>
  <si>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</si>
  <si>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</si>
  <si>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</si>
  <si>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</si>
  <si>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</si>
  <si>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</si>
  <si>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</si>
  <si>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</si>
  <si>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</si>
  <si>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</si>
  <si>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</si>
  <si>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</si>
  <si>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</si>
  <si>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</si>
  <si>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</si>
  <si>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</si>
  <si>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</si>
  <si>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</si>
  <si>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</si>
  <si>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</si>
  <si>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</si>
  <si>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</si>
  <si>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</si>
  <si>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</si>
  <si>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</si>
  <si>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</si>
  <si>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</si>
  <si>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</si>
  <si>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</si>
  <si>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</si>
  <si>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</si>
  <si>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</si>
  <si>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</si>
  <si>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</si>
  <si>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</si>
  <si>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</si>
  <si>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</si>
  <si>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</si>
  <si>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</si>
  <si>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</si>
  <si>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</si>
  <si>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</si>
  <si>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</si>
  <si>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</si>
  <si>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</si>
  <si>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</si>
  <si>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</si>
  <si>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</si>
  <si>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</si>
  <si>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</si>
  <si>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</si>
  <si>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</si>
  <si>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</si>
  <si>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</si>
  <si>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</si>
  <si>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</si>
  <si>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</si>
  <si>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</si>
  <si>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</si>
  <si>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</si>
  <si>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</si>
  <si>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</si>
  <si>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</si>
  <si>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</si>
  <si>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</si>
  <si>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</si>
  <si>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</si>
  <si>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</si>
  <si>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</si>
  <si>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</si>
  <si>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</si>
  <si>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</si>
  <si>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</si>
  <si>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</si>
  <si>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</si>
  <si>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</si>
  <si>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</si>
  <si>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</si>
  <si>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</si>
  <si>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</si>
  <si>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</si>
  <si>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</si>
  <si>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</si>
  <si>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</si>
  <si>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</si>
  <si>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</si>
  <si>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</si>
  <si>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</si>
  <si>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</si>
  <si>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</si>
  <si>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</si>
  <si>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</si>
  <si>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</si>
  <si>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</si>
  <si>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</si>
  <si>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</si>
  <si>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</si>
  <si>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</si>
  <si>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</si>
  <si>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</si>
  <si>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</si>
  <si>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</si>
  <si>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</si>
  <si>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</si>
  <si>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</si>
  <si>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</si>
  <si>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</si>
  <si>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</si>
  <si>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</si>
  <si>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</si>
  <si>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</si>
  <si>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</si>
  <si>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</si>
  <si>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</si>
  <si>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</si>
  <si>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</si>
  <si>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</si>
  <si>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</si>
  <si>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</si>
  <si>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</si>
  <si>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</si>
  <si>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</si>
  <si>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</si>
  <si>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</si>
  <si>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</si>
  <si>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</si>
  <si>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</si>
  <si>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</si>
  <si>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</si>
  <si>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</si>
  <si>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</si>
  <si>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</si>
  <si>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</si>
  <si>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</si>
  <si>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</si>
  <si>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</si>
  <si>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</si>
  <si>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</si>
  <si>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</si>
  <si>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</si>
  <si>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</si>
  <si>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</si>
  <si>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</si>
  <si>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</si>
  <si>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</si>
  <si>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</si>
  <si>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</si>
  <si>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</si>
  <si>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</si>
  <si>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</si>
  <si>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</si>
  <si>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</si>
  <si>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</si>
  <si>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</si>
  <si>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</si>
  <si>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</si>
  <si>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</si>
  <si>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</si>
  <si>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</si>
  <si>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</si>
  <si>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</si>
  <si>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</si>
  <si>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</si>
  <si>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</si>
  <si>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</si>
  <si>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</si>
  <si>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</si>
  <si>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</si>
  <si>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</si>
  <si>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</si>
  <si>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</si>
  <si>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</si>
  <si>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</si>
  <si>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</si>
  <si>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</si>
  <si>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</si>
  <si>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</si>
  <si>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</si>
  <si>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</si>
  <si>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</si>
  <si>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</si>
  <si>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</si>
  <si>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</si>
  <si>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</si>
  <si>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</si>
  <si>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</si>
  <si>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</si>
  <si>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</si>
  <si>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</si>
  <si>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</si>
  <si>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</si>
  <si>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</si>
  <si>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</si>
  <si>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</si>
  <si>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</si>
  <si>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</si>
  <si>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</si>
  <si>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</si>
  <si>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</si>
  <si>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</si>
  <si>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</si>
  <si>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</si>
  <si>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</si>
  <si>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</si>
  <si>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</si>
  <si>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</si>
  <si>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</si>
  <si>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</si>
  <si>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</si>
  <si>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</si>
  <si>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</si>
  <si>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</si>
  <si>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</si>
  <si>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</si>
  <si>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</si>
  <si>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</si>
  <si>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</si>
  <si>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</si>
  <si>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</si>
  <si>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</si>
  <si>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</si>
  <si>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</si>
  <si>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</si>
  <si>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</si>
  <si>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</si>
  <si>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</si>
  <si>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</si>
  <si>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</si>
  <si>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</si>
  <si>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</si>
  <si>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</si>
  <si>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</si>
  <si>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</si>
  <si>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</si>
  <si>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</si>
  <si>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</si>
  <si>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</si>
  <si>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</si>
  <si>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</si>
  <si>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</si>
  <si>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</si>
  <si>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</si>
  <si>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</si>
  <si>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</si>
  <si>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</si>
  <si>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</si>
  <si>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</si>
  <si>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</si>
  <si>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</si>
  <si>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</si>
  <si>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</si>
  <si>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</si>
  <si>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</si>
  <si>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</si>
  <si>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</si>
  <si>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</si>
  <si>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</si>
  <si>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</si>
  <si>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</si>
  <si>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</si>
  <si>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</si>
  <si>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</si>
  <si>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</si>
  <si>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</si>
  <si>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</si>
  <si>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</si>
  <si>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</si>
  <si>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</si>
  <si>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</si>
  <si>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</si>
  <si>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</si>
  <si>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</si>
  <si>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</si>
  <si>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</si>
  <si>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</si>
  <si>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</si>
  <si>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</si>
  <si>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</si>
  <si>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</si>
  <si>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</si>
  <si>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</si>
  <si>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</si>
  <si>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</si>
  <si>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</si>
  <si>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</si>
  <si>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</si>
  <si>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</si>
  <si>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</si>
  <si>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</si>
  <si>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</si>
  <si>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</si>
  <si>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</si>
  <si>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</si>
  <si>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</si>
  <si>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</si>
  <si>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</si>
  <si>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</si>
  <si>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</si>
  <si>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</si>
  <si>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</si>
  <si>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</si>
  <si>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</si>
  <si>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</si>
  <si>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</si>
  <si>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</si>
  <si>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</si>
  <si>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</si>
  <si>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</si>
  <si>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</si>
  <si>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</si>
  <si>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</si>
  <si>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</si>
  <si>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</si>
  <si>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</si>
  <si>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</si>
  <si>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</si>
  <si>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</si>
  <si>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</si>
  <si>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</si>
  <si>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</si>
  <si>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</si>
  <si>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</si>
  <si>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</si>
  <si>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</si>
  <si>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</si>
  <si>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</si>
  <si>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</si>
  <si>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</si>
  <si>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</si>
  <si>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</si>
  <si>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</si>
  <si>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</si>
  <si>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</si>
  <si>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</si>
  <si>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</si>
  <si>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</si>
  <si>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</si>
  <si>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</si>
  <si>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</si>
  <si>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</si>
  <si>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</si>
  <si>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</si>
  <si>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</si>
  <si>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</si>
  <si>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</si>
  <si>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</si>
  <si>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</si>
  <si>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</si>
  <si>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</si>
  <si>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</si>
  <si>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</si>
  <si>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</si>
  <si>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</si>
  <si>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</si>
  <si>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</si>
  <si>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</si>
  <si>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</si>
  <si>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</si>
  <si>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</si>
  <si>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</si>
  <si>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</si>
  <si>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</si>
  <si>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</si>
  <si>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</si>
  <si>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</si>
  <si>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</si>
  <si>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</si>
  <si>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</si>
  <si>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</si>
  <si>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</si>
  <si>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</si>
  <si>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</si>
  <si>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</si>
  <si>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</si>
  <si>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</si>
  <si>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</si>
  <si>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</si>
  <si>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</si>
  <si>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</si>
  <si>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</si>
  <si>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</si>
  <si>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</si>
  <si>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</si>
  <si>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</si>
  <si>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</si>
  <si>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</si>
  <si>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</si>
  <si>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</si>
  <si>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</si>
  <si>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</si>
  <si>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</si>
  <si>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</si>
  <si>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</si>
  <si>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</si>
  <si>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</si>
  <si>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</si>
  <si>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</si>
  <si>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</si>
  <si>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</si>
  <si>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</si>
  <si>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</si>
  <si>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</si>
  <si>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</si>
  <si>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</si>
  <si>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</si>
  <si>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</si>
  <si>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</si>
  <si>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</si>
  <si>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</si>
  <si>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</si>
  <si>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</si>
  <si>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</si>
  <si>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</si>
  <si>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</si>
  <si>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</si>
  <si>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</si>
  <si>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</si>
  <si>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</si>
  <si>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</si>
  <si>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</si>
  <si>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</si>
  <si>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</si>
  <si>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</si>
  <si>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</si>
  <si>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</si>
  <si>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</si>
  <si>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</si>
  <si>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</si>
  <si>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</si>
  <si>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</si>
  <si>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</si>
  <si>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</si>
  <si>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</si>
  <si>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</si>
  <si>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</si>
  <si>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</si>
  <si>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</si>
  <si>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</si>
  <si>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</si>
  <si>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</si>
  <si>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</si>
  <si>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</si>
  <si>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</si>
  <si>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</si>
  <si>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</si>
  <si>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</si>
  <si>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</si>
  <si>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</si>
  <si>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</si>
  <si>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</si>
  <si>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</si>
  <si>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</si>
  <si>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</si>
  <si>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</si>
  <si>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</si>
  <si>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</si>
  <si>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</si>
  <si>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</si>
  <si>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</si>
  <si>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</si>
  <si>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</si>
  <si>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</si>
  <si>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</si>
  <si>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</si>
  <si>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</si>
  <si>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</si>
  <si>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</si>
  <si>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</si>
  <si>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</si>
  <si>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</si>
  <si>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</si>
  <si>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</si>
  <si>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</si>
  <si>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</si>
  <si>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</si>
  <si>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</si>
  <si>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</si>
  <si>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</si>
  <si>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</si>
  <si>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</si>
  <si>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</si>
  <si>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</si>
  <si>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</si>
  <si>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</si>
  <si>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</si>
  <si>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</si>
  <si>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</si>
  <si>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</si>
  <si>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</si>
  <si>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</si>
  <si>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</si>
  <si>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</si>
  <si>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</si>
  <si>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</si>
  <si>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</si>
  <si>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</si>
  <si>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</si>
  <si>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</si>
  <si>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</si>
  <si>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</si>
  <si>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</si>
  <si>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</si>
  <si>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</si>
  <si>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</si>
  <si>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</si>
  <si>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</si>
  <si>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</si>
  <si>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</si>
  <si>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</si>
  <si>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</si>
  <si>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</si>
  <si>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</si>
  <si>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</si>
  <si>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</si>
  <si>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</si>
  <si>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</si>
  <si>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</si>
  <si>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</si>
  <si>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</si>
  <si>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</si>
  <si>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</si>
  <si>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</si>
  <si>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</si>
  <si>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</si>
  <si>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</si>
  <si>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</si>
  <si>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</si>
  <si>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</si>
  <si>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</si>
  <si>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</si>
  <si>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</si>
  <si>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</si>
  <si>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</si>
  <si>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</si>
  <si>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</si>
  <si>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</si>
  <si>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</si>
  <si>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</si>
  <si>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</si>
  <si>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</si>
  <si>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</si>
  <si>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</si>
  <si>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</si>
  <si>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</si>
  <si>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</si>
  <si>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</si>
  <si>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</si>
  <si>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</si>
  <si>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</si>
  <si>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</si>
  <si>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</si>
  <si>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</si>
  <si>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</si>
  <si>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</si>
  <si>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</si>
  <si>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</si>
  <si>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</si>
  <si>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</si>
  <si>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</si>
  <si>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</si>
  <si>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</si>
  <si>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</si>
  <si>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</si>
  <si>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</si>
  <si>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</si>
  <si>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</si>
  <si>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</si>
  <si>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</si>
  <si>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</si>
  <si>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</si>
  <si>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</si>
  <si>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</si>
  <si>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</si>
  <si>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</si>
  <si>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</si>
  <si>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</si>
  <si>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</si>
  <si>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</si>
  <si>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</si>
  <si>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</si>
  <si>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</si>
  <si>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</si>
  <si>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</si>
  <si>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</si>
  <si>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</si>
  <si>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</si>
  <si>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</si>
  <si>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</si>
  <si>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</si>
  <si>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</si>
  <si>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</si>
  <si>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</si>
  <si>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</si>
  <si>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</si>
  <si>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</si>
  <si>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</si>
  <si>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</si>
  <si>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</si>
  <si>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</si>
  <si>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</si>
  <si>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</si>
  <si>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</si>
  <si>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</si>
  <si>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</si>
  <si>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</si>
  <si>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</si>
  <si>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</si>
  <si>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</si>
  <si>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</si>
  <si>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</si>
  <si>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</si>
  <si>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</si>
  <si>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</si>
  <si>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</si>
  <si>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</si>
  <si>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</si>
  <si>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</si>
  <si>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</si>
  <si>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</si>
  <si>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</si>
  <si>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</si>
  <si>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</si>
  <si>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</si>
  <si>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</si>
  <si>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</si>
  <si>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</si>
  <si>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</si>
  <si>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</si>
  <si>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</si>
  <si>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</si>
  <si>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</si>
  <si>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</si>
  <si>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</si>
  <si>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</si>
  <si>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</si>
  <si>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</si>
  <si>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</si>
  <si>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</si>
  <si>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</si>
  <si>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</si>
  <si>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</si>
  <si>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</si>
  <si>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</si>
  <si>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</si>
  <si>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</si>
  <si>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</si>
  <si>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</si>
  <si>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</si>
  <si>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</si>
  <si>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</si>
  <si>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</si>
  <si>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</si>
  <si>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</si>
  <si>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</si>
  <si>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</si>
  <si>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</si>
  <si>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</si>
  <si>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</si>
  <si>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</si>
  <si>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</si>
  <si>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</si>
  <si>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</si>
  <si>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</si>
  <si>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</si>
  <si>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</si>
  <si>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</si>
  <si>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</si>
  <si>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</si>
  <si>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</si>
  <si>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</si>
  <si>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</si>
  <si>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</si>
  <si>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</si>
  <si>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</si>
  <si>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</si>
  <si>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</si>
  <si>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</si>
  <si>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</si>
  <si>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</si>
  <si>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</si>
  <si>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</si>
  <si>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</si>
  <si>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</si>
  <si>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</si>
  <si>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</si>
  <si>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</si>
  <si>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</si>
  <si>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</si>
  <si>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</si>
  <si>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</si>
  <si>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</si>
  <si>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</si>
  <si>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</si>
  <si>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</si>
  <si>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</si>
  <si>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</si>
  <si>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</si>
  <si>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</si>
  <si>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</si>
  <si>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</si>
  <si>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</si>
  <si>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</si>
  <si>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</si>
  <si>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</si>
  <si>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</si>
  <si>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</si>
  <si>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</si>
  <si>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</si>
  <si>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</si>
  <si>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</si>
  <si>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</si>
  <si>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</si>
  <si>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</si>
  <si>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</si>
  <si>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</si>
  <si>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</si>
  <si>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</si>
  <si>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</si>
  <si>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</si>
  <si>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</si>
  <si>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</si>
  <si>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</si>
  <si>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</si>
  <si>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</si>
  <si>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</si>
  <si>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</si>
  <si>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</si>
  <si>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</si>
  <si>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</si>
  <si>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</si>
  <si>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</si>
  <si>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</si>
  <si>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</si>
  <si>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</si>
  <si>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</si>
  <si>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</si>
  <si>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</si>
  <si>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</si>
  <si>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</si>
  <si>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</si>
  <si>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</si>
  <si>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</si>
  <si>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</si>
  <si>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</si>
  <si>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</si>
  <si>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</si>
  <si>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</si>
  <si>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</si>
  <si>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</si>
  <si>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</si>
  <si>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</si>
  <si>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</si>
  <si>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</si>
  <si>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</si>
  <si>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</si>
  <si>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</si>
  <si>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</si>
  <si>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</si>
  <si>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</si>
  <si>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</si>
  <si>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</si>
  <si>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</si>
  <si>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</si>
  <si>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</si>
  <si>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</si>
  <si>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</si>
  <si>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</si>
  <si>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</si>
  <si>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</si>
  <si>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</si>
  <si>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</si>
  <si>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</si>
  <si>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</si>
  <si>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</si>
  <si>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</si>
  <si>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</si>
  <si>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</si>
  <si>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</si>
  <si>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</si>
  <si>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</si>
  <si>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</si>
  <si>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</si>
  <si>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</si>
  <si>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</si>
  <si>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</si>
  <si>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</si>
  <si>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</si>
  <si>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</si>
  <si>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</si>
  <si>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</si>
  <si>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</si>
  <si>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</si>
  <si>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</si>
  <si>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</si>
  <si>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</si>
  <si>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</si>
  <si>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</si>
  <si>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</si>
  <si>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</si>
  <si>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</si>
  <si>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</si>
  <si>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</si>
  <si>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</si>
  <si>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</si>
  <si>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</si>
  <si>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</si>
  <si>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</si>
  <si>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</si>
  <si>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</si>
  <si>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</si>
  <si>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</si>
  <si>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</si>
  <si>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</si>
  <si>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</si>
  <si>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</si>
  <si>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</si>
  <si>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</si>
  <si>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</si>
  <si>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</si>
  <si>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</si>
  <si>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</si>
  <si>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</si>
  <si>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</si>
  <si>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</si>
  <si>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</si>
  <si>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</si>
  <si>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</si>
  <si>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</si>
  <si>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</si>
  <si>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</si>
  <si>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</si>
  <si>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</si>
  <si>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</si>
  <si>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</si>
  <si>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</si>
  <si>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</si>
  <si>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</si>
  <si>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</si>
  <si>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</si>
  <si>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</si>
  <si>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</si>
  <si>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</si>
  <si>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</si>
  <si>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</si>
  <si>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</si>
  <si>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</si>
  <si>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</si>
  <si>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</si>
  <si>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</si>
  <si>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</si>
  <si>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</si>
  <si>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</si>
  <si>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</si>
  <si>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</si>
  <si>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</si>
  <si>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</si>
  <si>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</si>
  <si>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</si>
  <si>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</si>
  <si>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</si>
  <si>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</si>
  <si>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</si>
  <si>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</si>
  <si>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</si>
  <si>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</si>
  <si>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</si>
  <si>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</si>
  <si>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</si>
  <si>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</si>
  <si>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</si>
  <si>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</si>
  <si>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</si>
  <si>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</si>
  <si>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</si>
  <si>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</si>
  <si>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</si>
  <si>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</si>
  <si>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</si>
  <si>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</si>
  <si>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</si>
  <si>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</si>
  <si>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</si>
  <si>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</si>
  <si>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</si>
  <si>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</si>
  <si>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</si>
  <si>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</si>
  <si>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</si>
  <si>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</si>
  <si>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</si>
  <si>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</si>
  <si>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</si>
  <si>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</si>
  <si>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</si>
  <si>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</si>
  <si>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</si>
  <si>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</si>
  <si>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</si>
  <si>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</si>
  <si>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</si>
  <si>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</si>
  <si>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</si>
  <si>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</si>
  <si>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</si>
  <si>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</si>
  <si>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</si>
  <si>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</si>
  <si>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</si>
  <si>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</si>
  <si>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</si>
  <si>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</si>
  <si>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</si>
  <si>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</si>
  <si>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</si>
  <si>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</si>
  <si>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</si>
  <si>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</si>
  <si>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</si>
  <si>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</si>
  <si>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</si>
  <si>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</si>
  <si>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</si>
  <si>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</si>
  <si>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</si>
  <si>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</si>
  <si>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</si>
  <si>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</si>
  <si>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</si>
  <si>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</si>
  <si>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</si>
  <si>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</si>
  <si>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</si>
  <si>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</si>
  <si>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</si>
  <si>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</si>
  <si>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</si>
  <si>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</si>
  <si>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</si>
  <si>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</si>
  <si>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</si>
  <si>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</si>
  <si>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</si>
  <si>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</si>
  <si>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</si>
  <si>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</si>
  <si>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</si>
  <si>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</si>
  <si>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</si>
  <si>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</si>
  <si>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</si>
  <si>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</si>
  <si>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</si>
  <si>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</si>
  <si>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</si>
  <si>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</si>
  <si>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</si>
  <si>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</si>
  <si>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</si>
  <si>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</si>
  <si>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</si>
  <si>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</si>
  <si>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</si>
  <si>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</si>
  <si>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</si>
  <si>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</si>
  <si>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</si>
  <si>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</si>
  <si>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</si>
  <si>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</si>
  <si>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</si>
  <si>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</si>
  <si>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</si>
  <si>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</si>
  <si>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</si>
  <si>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</si>
  <si>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</si>
  <si>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</si>
  <si>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</si>
  <si>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</si>
  <si>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</si>
  <si>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</si>
  <si>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</si>
  <si>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</si>
  <si>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</si>
  <si>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</si>
  <si>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</si>
  <si>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</si>
  <si>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</si>
  <si>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</si>
  <si>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</si>
  <si>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</si>
  <si>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</si>
  <si>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</si>
  <si>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</si>
  <si>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</si>
  <si>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</si>
  <si>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</si>
  <si>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</si>
  <si>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</si>
  <si>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</si>
  <si>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</si>
  <si>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</si>
  <si>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</si>
  <si>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</si>
  <si>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</si>
  <si>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</si>
  <si>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</si>
  <si>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</si>
  <si>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</si>
  <si>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</si>
  <si>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</si>
  <si>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</si>
  <si>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</si>
  <si>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</si>
  <si>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</si>
  <si>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</si>
  <si>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</si>
  <si>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</si>
  <si>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</si>
  <si>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</si>
  <si>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</si>
  <si>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</si>
  <si>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</si>
  <si>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</si>
  <si>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</si>
  <si>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</si>
  <si>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</si>
  <si>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</si>
  <si>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</si>
  <si>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</si>
  <si>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</si>
  <si>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</si>
  <si>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</si>
  <si>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</si>
  <si>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</si>
  <si>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</si>
  <si>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</si>
  <si>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</si>
  <si>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</si>
  <si>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</si>
  <si>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</si>
  <si>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</si>
  <si>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</si>
  <si>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</si>
  <si>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</si>
  <si>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</si>
  <si>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</si>
  <si>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</si>
  <si>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</si>
  <si>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</si>
  <si>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</si>
  <si>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</si>
  <si>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</si>
  <si>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</si>
  <si>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</si>
  <si>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</si>
  <si>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</si>
  <si>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</si>
  <si>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</si>
  <si>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</si>
  <si>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</si>
  <si>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</si>
  <si>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</si>
  <si>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</si>
  <si>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</si>
  <si>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</si>
  <si>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</si>
  <si>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</si>
  <si>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</si>
  <si>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</si>
  <si>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</si>
  <si>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</si>
  <si>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</si>
  <si>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</si>
  <si>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</si>
  <si>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</si>
  <si>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</si>
  <si>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</si>
  <si>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</si>
  <si>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</si>
  <si>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</si>
  <si>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</si>
  <si>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</si>
  <si>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</si>
  <si>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</si>
  <si>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</si>
  <si>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</si>
  <si>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</si>
  <si>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</si>
  <si>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</si>
  <si>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</si>
  <si>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</si>
  <si>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</si>
  <si>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</si>
  <si>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</si>
  <si>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</si>
  <si>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</si>
  <si>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</si>
  <si>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</si>
  <si>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</si>
  <si>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</si>
  <si>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</si>
  <si>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</si>
  <si>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</si>
  <si>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</si>
  <si>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</si>
  <si>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</si>
  <si>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</si>
  <si>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</si>
  <si>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</si>
  <si>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</si>
  <si>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</si>
  <si>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</si>
  <si>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</si>
  <si>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</si>
  <si>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</si>
  <si>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</si>
  <si>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</si>
  <si>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</si>
  <si>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</si>
  <si>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</si>
  <si>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</si>
  <si>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</si>
  <si>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</si>
  <si>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</si>
  <si>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</si>
  <si>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</si>
  <si>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</si>
  <si>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</si>
  <si>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</si>
  <si>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</si>
  <si>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</si>
  <si>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</si>
  <si>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</si>
  <si>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</si>
  <si>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</si>
  <si>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</si>
  <si>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</si>
  <si>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</si>
  <si>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</si>
  <si>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</si>
  <si>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</si>
  <si>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</si>
  <si>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</si>
  <si>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</si>
  <si>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</si>
  <si>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</si>
  <si>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</si>
  <si>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</si>
  <si>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</si>
  <si>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</si>
  <si>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</si>
  <si>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</si>
  <si>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</si>
  <si>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</si>
  <si>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</si>
  <si>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</si>
  <si>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</si>
  <si>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</si>
  <si>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</si>
  <si>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</si>
  <si>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</si>
  <si>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</si>
  <si>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</si>
  <si>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</si>
  <si>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</si>
  <si>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</si>
  <si>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</si>
  <si>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</si>
  <si>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</si>
  <si>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</si>
  <si>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</si>
  <si>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</si>
  <si>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</si>
  <si>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</si>
  <si>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</si>
  <si>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</si>
  <si>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</si>
  <si>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</si>
  <si>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</si>
  <si>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</si>
  <si>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</si>
  <si>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</si>
  <si>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</si>
  <si>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</si>
  <si>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</si>
  <si>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</si>
  <si>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</si>
  <si>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</si>
  <si>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</si>
  <si>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</si>
  <si>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</si>
  <si>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</si>
  <si>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</si>
  <si>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</si>
  <si>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</si>
  <si>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</si>
  <si>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</si>
  <si>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</si>
  <si>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</si>
  <si>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</si>
  <si>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</si>
  <si>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</si>
  <si>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</si>
  <si>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</si>
  <si>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</si>
  <si>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</si>
  <si>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</si>
  <si>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</si>
  <si>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</si>
  <si>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</si>
  <si>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</si>
  <si>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</si>
  <si>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</si>
  <si>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</si>
  <si>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</si>
  <si>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</si>
  <si>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</si>
  <si>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</si>
  <si>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</si>
  <si>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</si>
  <si>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</si>
  <si>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</si>
  <si>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</si>
  <si>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</si>
  <si>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</si>
  <si>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</si>
  <si>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</si>
  <si>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</si>
  <si>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</si>
  <si>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</si>
  <si>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</si>
  <si>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</si>
  <si>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</si>
  <si>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</si>
  <si>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</si>
  <si>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</si>
  <si>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</si>
  <si>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</si>
  <si>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</si>
  <si>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</si>
  <si>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</si>
  <si>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</si>
  <si>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</si>
  <si>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</si>
  <si>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</si>
  <si>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</si>
  <si>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</si>
  <si>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</si>
  <si>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</si>
  <si>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</si>
  <si>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</si>
  <si>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</si>
  <si>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</si>
  <si>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</si>
  <si>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</si>
  <si>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</si>
  <si>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</si>
  <si>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</si>
  <si>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</si>
  <si>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</si>
  <si>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</si>
  <si>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</si>
  <si>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</si>
  <si>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</si>
  <si>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</si>
  <si>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</si>
  <si>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</si>
  <si>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</si>
  <si>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</si>
  <si>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</si>
  <si>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</si>
  <si>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</si>
  <si>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</si>
  <si>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</si>
  <si>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</si>
  <si>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</si>
  <si>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</si>
  <si>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</si>
  <si>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</si>
  <si>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</si>
  <si>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</si>
  <si>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</si>
  <si>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</si>
  <si>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</si>
  <si>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</si>
  <si>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</si>
  <si>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</si>
  <si>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</si>
  <si>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</si>
  <si>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</si>
  <si>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</si>
  <si>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</si>
  <si>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</si>
  <si>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</si>
  <si>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</si>
  <si>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</si>
  <si>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</si>
  <si>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</si>
  <si>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</si>
  <si>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</si>
  <si>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</si>
  <si>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</si>
  <si>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</si>
  <si>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</si>
  <si>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</si>
  <si>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</si>
  <si>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</si>
  <si>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</si>
  <si>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</si>
  <si>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</si>
  <si>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</si>
  <si>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</si>
  <si>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</si>
  <si>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</si>
  <si>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</si>
  <si>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</si>
  <si>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</si>
  <si>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</si>
  <si>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</si>
  <si>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</si>
  <si>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</si>
  <si>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</si>
  <si>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</si>
  <si>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</si>
  <si>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</si>
  <si>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</si>
  <si>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</si>
  <si>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</si>
  <si>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</si>
  <si>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</si>
  <si>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</si>
  <si>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</si>
  <si>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</si>
  <si>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</si>
  <si>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</si>
  <si>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</si>
  <si>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</si>
  <si>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</si>
  <si>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</si>
  <si>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</si>
  <si>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</si>
  <si>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</si>
  <si>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</si>
  <si>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</si>
  <si>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</si>
  <si>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</si>
  <si>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</si>
  <si>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</si>
  <si>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</si>
  <si>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</si>
  <si>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</si>
  <si>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</si>
  <si>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</si>
  <si>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</si>
  <si>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</si>
  <si>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</si>
  <si>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</si>
  <si>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</si>
  <si>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</si>
  <si>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</si>
  <si>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</si>
  <si>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</si>
  <si>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</si>
  <si>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</si>
  <si>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</si>
  <si>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</si>
  <si>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</si>
  <si>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</si>
  <si>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</si>
  <si>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</si>
  <si>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</si>
  <si>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</si>
  <si>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</si>
  <si>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</si>
  <si>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</si>
  <si>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</si>
  <si>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</si>
  <si>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</si>
  <si>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</si>
  <si>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</si>
  <si>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</si>
  <si>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</si>
  <si>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</si>
  <si>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</si>
  <si>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</si>
  <si>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</si>
  <si>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</si>
  <si>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</si>
  <si>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</si>
  <si>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</si>
  <si>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</si>
  <si>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</si>
  <si>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</si>
  <si>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</si>
  <si>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</si>
  <si>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</si>
  <si>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</si>
  <si>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</si>
  <si>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</si>
  <si>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</si>
  <si>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</si>
  <si>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</si>
  <si>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</si>
  <si>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</si>
  <si>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</si>
  <si>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</si>
  <si>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</si>
  <si>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</si>
  <si>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</si>
  <si>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</si>
  <si>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</si>
  <si>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</si>
  <si>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</si>
  <si>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</si>
  <si>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</si>
  <si>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</si>
  <si>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</si>
  <si>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</si>
  <si>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</si>
  <si>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</si>
  <si>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</si>
  <si>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</si>
  <si>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</si>
  <si>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</si>
  <si>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</si>
  <si>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</si>
  <si>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</si>
  <si>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</si>
  <si>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</si>
  <si>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</si>
  <si>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</si>
  <si>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</si>
  <si>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</si>
  <si>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</si>
  <si>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</si>
  <si>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</si>
  <si>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</si>
  <si>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</si>
  <si>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</si>
  <si>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</si>
  <si>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</si>
  <si>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</si>
  <si>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</si>
  <si>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</si>
  <si>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</si>
  <si>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</si>
  <si>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</si>
  <si>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</si>
  <si>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</si>
  <si>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</si>
  <si>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</si>
  <si>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</si>
  <si>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</si>
  <si>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</si>
  <si>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</si>
  <si>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</si>
  <si>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</si>
  <si>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</si>
  <si>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</si>
  <si>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</si>
  <si>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</si>
  <si>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</si>
  <si>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</si>
  <si>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</si>
  <si>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</si>
  <si>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</si>
  <si>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</si>
  <si>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</si>
  <si>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</si>
  <si>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</si>
  <si>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</si>
  <si>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</si>
  <si>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</si>
  <si>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</si>
  <si>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</si>
  <si>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</si>
  <si>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</si>
  <si>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</si>
  <si>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</si>
  <si>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</si>
  <si>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</si>
  <si>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</si>
  <si>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</si>
  <si>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</si>
  <si>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</si>
  <si>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</si>
  <si>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</si>
  <si>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</si>
  <si>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</si>
  <si>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</si>
  <si>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</si>
  <si>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</si>
  <si>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</si>
  <si>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</si>
  <si>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</si>
  <si>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</si>
  <si>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</si>
  <si>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</si>
  <si>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</si>
  <si>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</si>
  <si>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</si>
  <si>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</si>
  <si>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</si>
  <si>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</si>
  <si>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</si>
  <si>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</si>
  <si>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</si>
  <si>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</si>
  <si>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</si>
  <si>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</si>
  <si>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</si>
  <si>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</si>
  <si>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</si>
  <si>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</si>
  <si>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</si>
  <si>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</si>
  <si>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</si>
  <si>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</si>
  <si>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</si>
  <si>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</si>
  <si>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</si>
  <si>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</si>
  <si>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</si>
  <si>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</si>
  <si>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</si>
  <si>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</si>
  <si>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</si>
  <si>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</si>
  <si>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</si>
  <si>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</si>
  <si>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</si>
  <si>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</si>
  <si>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</si>
  <si>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</si>
  <si>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</si>
  <si>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</si>
  <si>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</si>
  <si>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</si>
  <si>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</si>
  <si>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</si>
  <si>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</si>
  <si>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</si>
  <si>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</si>
  <si>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</si>
  <si>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</si>
  <si>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</si>
  <si>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</si>
  <si>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</si>
  <si>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</si>
  <si>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</si>
  <si>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</si>
  <si>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</si>
  <si>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</si>
  <si>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</si>
  <si>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</si>
  <si>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</si>
  <si>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</si>
  <si>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</si>
  <si>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</si>
  <si>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</si>
  <si>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</si>
  <si>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</si>
  <si>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</si>
  <si>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</si>
  <si>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</si>
  <si>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</si>
  <si>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</si>
  <si>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</si>
  <si>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</si>
  <si>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</si>
  <si>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</si>
  <si>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</si>
  <si>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</si>
  <si>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</si>
  <si>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</si>
  <si>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</si>
  <si>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</si>
  <si>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</si>
  <si>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</si>
  <si>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</si>
  <si>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</si>
  <si>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</si>
  <si>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</si>
  <si>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</si>
  <si>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</si>
  <si>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</si>
  <si>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</si>
  <si>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</si>
  <si>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</si>
  <si>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</si>
  <si>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</si>
  <si>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</si>
  <si>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</si>
  <si>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</si>
  <si>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</si>
  <si>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</si>
  <si>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</si>
  <si>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</si>
  <si>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</si>
  <si>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</si>
  <si>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</si>
  <si>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</si>
  <si>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</si>
  <si>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</si>
  <si>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</si>
  <si>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</si>
  <si>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</si>
  <si>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</si>
  <si>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</si>
  <si>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</si>
  <si>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</si>
  <si>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</si>
  <si>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</si>
  <si>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</si>
  <si>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</si>
  <si>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</si>
  <si>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</si>
  <si>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</si>
  <si>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</si>
  <si>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</si>
  <si>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</si>
  <si>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</si>
  <si>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</si>
  <si>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</si>
  <si>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</si>
  <si>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</si>
  <si>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</si>
  <si>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</si>
  <si>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</si>
  <si>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</si>
  <si>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</si>
  <si>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</si>
  <si>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</si>
  <si>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</si>
  <si>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</si>
  <si>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</si>
  <si>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</si>
  <si>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</si>
  <si>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</si>
  <si>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</si>
  <si>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</si>
  <si>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</si>
  <si>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</si>
  <si>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</si>
  <si>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</si>
  <si>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</si>
  <si>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</si>
  <si>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</si>
  <si>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</si>
  <si>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</si>
  <si>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</si>
  <si>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</si>
  <si>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</si>
  <si>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</si>
  <si>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</si>
  <si>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</si>
  <si>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</si>
  <si>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</si>
  <si>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</si>
  <si>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</si>
  <si>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</si>
  <si>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</si>
  <si>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</si>
  <si>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</si>
  <si>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</si>
  <si>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</si>
  <si>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</si>
  <si>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</si>
  <si>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</si>
  <si>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</si>
  <si>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</si>
  <si>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</si>
  <si>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</si>
  <si>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</si>
  <si>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</si>
  <si>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</si>
  <si>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</si>
  <si>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</si>
  <si>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</si>
  <si>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</si>
  <si>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</si>
  <si>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</si>
  <si>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</si>
  <si>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</si>
  <si>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</si>
  <si>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</si>
  <si>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</si>
  <si>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</si>
  <si>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</si>
  <si>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</si>
  <si>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</si>
  <si>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</si>
  <si>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</si>
  <si>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</si>
  <si>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</si>
  <si>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</si>
  <si>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</si>
  <si>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</si>
  <si>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</si>
  <si>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</si>
  <si>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</si>
  <si>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</si>
  <si>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</si>
  <si>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</si>
  <si>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</si>
  <si>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</si>
  <si>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</si>
  <si>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</si>
  <si>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</si>
  <si>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</si>
  <si>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</si>
  <si>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</si>
  <si>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</si>
  <si>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</si>
  <si>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</si>
  <si>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</si>
  <si>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</si>
  <si>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</si>
  <si>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</si>
  <si>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</si>
  <si>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</si>
  <si>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</si>
  <si>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</si>
  <si>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</si>
  <si>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</si>
  <si>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</si>
  <si>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</si>
  <si>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</si>
  <si>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</si>
  <si>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</si>
  <si>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</si>
  <si>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</si>
  <si>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</si>
  <si>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</si>
  <si>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</si>
  <si>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</si>
  <si>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</si>
  <si>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</si>
  <si>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</si>
  <si>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</si>
  <si>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</si>
  <si>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</si>
  <si>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</si>
  <si>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</si>
  <si>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</si>
  <si>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</si>
  <si>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</si>
  <si>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</si>
  <si>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</si>
  <si>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</si>
  <si>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</si>
  <si>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</si>
  <si>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</si>
  <si>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</si>
  <si>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</si>
  <si>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</si>
  <si>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</si>
  <si>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</si>
  <si>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</si>
  <si>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</si>
  <si>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</si>
  <si>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</si>
  <si>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</si>
  <si>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</si>
  <si>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</si>
  <si>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</si>
  <si>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</si>
  <si>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</si>
  <si>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</si>
  <si>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</si>
  <si>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</si>
  <si>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</si>
  <si>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</si>
  <si>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</si>
  <si>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</si>
  <si>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</si>
  <si>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</si>
  <si>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</si>
  <si>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</si>
  <si>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</si>
  <si>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</si>
  <si>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</si>
  <si>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</si>
  <si>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</si>
  <si>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</si>
  <si>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</si>
  <si>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</si>
  <si>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</si>
  <si>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</si>
  <si>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</si>
  <si>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</si>
  <si>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</si>
  <si>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</si>
  <si>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</si>
  <si>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</si>
  <si>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</si>
  <si>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</si>
  <si>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</si>
  <si>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</si>
  <si>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</si>
  <si>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</si>
  <si>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</si>
  <si>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</si>
  <si>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</si>
  <si>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</si>
  <si>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</si>
  <si>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</si>
  <si>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</si>
  <si>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</si>
  <si>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</si>
  <si>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</si>
  <si>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</si>
  <si>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</si>
  <si>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</si>
  <si>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</si>
  <si>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</si>
  <si>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</si>
  <si>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</si>
  <si>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</si>
  <si>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</si>
  <si>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</si>
  <si>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</si>
  <si>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</si>
  <si>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</si>
  <si>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</si>
  <si>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</si>
  <si>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</si>
  <si>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</si>
  <si>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</si>
  <si>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</si>
  <si>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</si>
  <si>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</si>
  <si>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</si>
  <si>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</si>
  <si>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</si>
  <si>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</si>
  <si>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</si>
  <si>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</si>
  <si>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</si>
  <si>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</si>
  <si>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</si>
  <si>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</si>
  <si>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</si>
  <si>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</si>
  <si>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</si>
  <si>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</si>
  <si>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</si>
  <si>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</si>
  <si>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</si>
  <si>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</si>
  <si>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</si>
  <si>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</si>
  <si>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</si>
  <si>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</si>
  <si>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</si>
  <si>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</si>
  <si>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</si>
  <si>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</si>
  <si>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</si>
  <si>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</si>
  <si>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</si>
  <si>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</si>
  <si>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</si>
  <si>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</si>
  <si>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</si>
  <si>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</si>
  <si>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</si>
  <si>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</si>
  <si>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</si>
  <si>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</si>
  <si>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</si>
  <si>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</si>
  <si>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</si>
  <si>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</si>
  <si>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</si>
  <si>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</si>
  <si>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</si>
  <si>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</si>
  <si>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</si>
  <si>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</si>
  <si>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</si>
  <si>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</si>
  <si>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</si>
  <si>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</si>
  <si>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</si>
  <si>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</si>
  <si>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</si>
  <si>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</si>
  <si>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</si>
  <si>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</si>
  <si>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</si>
  <si>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</si>
  <si>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</si>
  <si>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</si>
  <si>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</si>
  <si>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</si>
  <si>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</si>
  <si>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</si>
  <si>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</si>
  <si>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</si>
  <si>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</si>
  <si>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</si>
  <si>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</si>
  <si>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</si>
  <si>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</si>
  <si>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</si>
  <si>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</si>
  <si>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</si>
  <si>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</si>
  <si>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</si>
  <si>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</si>
  <si>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</si>
  <si>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</si>
  <si>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</si>
  <si>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</si>
  <si>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</si>
  <si>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</si>
  <si>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</si>
  <si>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</si>
  <si>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</si>
  <si>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</si>
  <si>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</si>
  <si>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</si>
  <si>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</si>
  <si>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</si>
  <si>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</si>
  <si>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</si>
  <si>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</si>
  <si>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</si>
  <si>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</si>
  <si>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</si>
  <si>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</si>
  <si>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</si>
  <si>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</si>
  <si>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</si>
  <si>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</si>
  <si>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</si>
  <si>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</si>
  <si>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</si>
  <si>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</si>
  <si>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</si>
  <si>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</si>
  <si>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</si>
  <si>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</si>
  <si>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</si>
  <si>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</si>
  <si>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</si>
  <si>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</si>
  <si>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</si>
  <si>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</si>
  <si>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</si>
  <si>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</si>
  <si>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</si>
  <si>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</si>
  <si>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</si>
  <si>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</si>
  <si>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</si>
  <si>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</si>
  <si>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</si>
  <si>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</si>
  <si>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</si>
  <si>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</si>
  <si>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</si>
  <si>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</si>
  <si>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</si>
  <si>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</si>
  <si>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</si>
  <si>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</si>
  <si>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</si>
  <si>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</si>
  <si>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</si>
  <si>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</si>
  <si>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</si>
  <si>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</si>
  <si>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</si>
  <si>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</si>
  <si>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</si>
  <si>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</si>
  <si>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</si>
  <si>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</si>
  <si>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</si>
  <si>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</si>
  <si>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</si>
  <si>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</si>
  <si>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</si>
  <si>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</si>
  <si>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</si>
  <si>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</si>
  <si>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</si>
  <si>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</si>
  <si>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</si>
  <si>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</si>
  <si>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</si>
  <si>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</si>
  <si>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</si>
  <si>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</si>
  <si>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</si>
  <si>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</si>
  <si>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</si>
  <si>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</si>
  <si>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</si>
  <si>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</si>
  <si>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</si>
  <si>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</si>
  <si>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</si>
  <si>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</si>
  <si>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</si>
  <si>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</si>
  <si>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</si>
  <si>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</si>
  <si>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</si>
  <si>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</si>
  <si>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</si>
  <si>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</si>
  <si>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</si>
  <si>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</si>
  <si>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</si>
  <si>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</si>
  <si>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</si>
  <si>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</si>
  <si>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</si>
  <si>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</si>
  <si>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</si>
  <si>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</si>
  <si>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</si>
  <si>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</si>
  <si>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</si>
  <si>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</si>
  <si>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</si>
  <si>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</si>
  <si>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</si>
  <si>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</si>
  <si>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</si>
  <si>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</si>
  <si>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</si>
  <si>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</si>
  <si>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</si>
  <si>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</si>
  <si>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</si>
  <si>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</si>
  <si>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</si>
  <si>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</si>
  <si>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</si>
  <si>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</si>
  <si>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</si>
  <si>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</si>
  <si>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</si>
  <si>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</si>
  <si>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</si>
  <si>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</si>
  <si>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</si>
  <si>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</si>
  <si>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</si>
  <si>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</si>
  <si>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</si>
  <si>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</si>
  <si>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</si>
  <si>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</si>
  <si>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</si>
  <si>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</si>
  <si>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</si>
  <si>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</si>
  <si>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</si>
  <si>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</si>
  <si>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</si>
  <si>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</si>
  <si>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</si>
  <si>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</si>
  <si>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</si>
  <si>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</si>
  <si>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</si>
  <si>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</si>
  <si>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</si>
  <si>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</si>
  <si>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</si>
  <si>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</si>
  <si>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</si>
  <si>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</si>
  <si>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</si>
  <si>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</si>
  <si>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</si>
  <si>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</si>
  <si>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</si>
  <si>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</si>
  <si>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</si>
  <si>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</si>
  <si>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</si>
  <si>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</si>
  <si>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</si>
  <si>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</si>
  <si>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</si>
  <si>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</si>
  <si>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</si>
  <si>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</si>
  <si>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</si>
  <si>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</si>
  <si>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</si>
  <si>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</si>
  <si>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</si>
  <si>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</si>
  <si>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</si>
  <si>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</si>
  <si>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</si>
  <si>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</si>
  <si>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</si>
  <si>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</si>
  <si>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</si>
  <si>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</si>
  <si>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</si>
  <si>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</si>
  <si>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</si>
  <si>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</si>
  <si>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</si>
  <si>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</si>
  <si>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</si>
  <si>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</si>
  <si>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</si>
  <si>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</si>
  <si>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</si>
  <si>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</si>
  <si>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</si>
  <si>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</si>
  <si>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</si>
  <si>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</si>
  <si>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</si>
  <si>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</si>
  <si>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</si>
  <si>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</si>
  <si>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</si>
  <si>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</si>
  <si>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</si>
  <si>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</si>
  <si>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</si>
  <si>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</si>
  <si>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</si>
  <si>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</si>
  <si>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</si>
  <si>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</si>
  <si>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</si>
  <si>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</si>
  <si>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</si>
  <si>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</si>
  <si>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</si>
  <si>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</si>
  <si>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</si>
  <si>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</si>
  <si>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</si>
  <si>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</si>
  <si>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</si>
  <si>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</si>
  <si>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</si>
  <si>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</si>
  <si>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</si>
  <si>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</si>
  <si>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</si>
  <si>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</si>
  <si>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</si>
  <si>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</si>
  <si>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</si>
  <si>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</si>
  <si>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</si>
  <si>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</si>
  <si>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</si>
  <si>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</si>
  <si>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</si>
  <si>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</si>
  <si>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</si>
  <si>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</si>
  <si>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</si>
  <si>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</si>
  <si>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</si>
  <si>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</si>
  <si>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</si>
  <si>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</si>
  <si>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</si>
  <si>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</si>
  <si>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</si>
  <si>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</si>
  <si>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</si>
  <si>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</si>
  <si>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</si>
  <si>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</si>
  <si>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</si>
  <si>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</si>
  <si>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</si>
  <si>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</si>
  <si>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</si>
  <si>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</si>
  <si>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</si>
  <si>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</si>
  <si>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</si>
  <si>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</si>
  <si>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</si>
  <si>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</si>
  <si>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</si>
  <si>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</si>
  <si>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</si>
  <si>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</si>
  <si>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</si>
  <si>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</si>
  <si>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</si>
  <si>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</si>
  <si>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</si>
  <si>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</si>
  <si>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</si>
  <si>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</si>
  <si>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</si>
  <si>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</si>
  <si>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</si>
  <si>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</si>
  <si>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</si>
  <si>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</si>
  <si>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</si>
  <si>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</si>
  <si>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</si>
  <si>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</si>
  <si>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</si>
  <si>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</si>
  <si>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</si>
  <si>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</si>
  <si>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</si>
  <si>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</si>
  <si>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</si>
  <si>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</si>
  <si>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</si>
  <si>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</si>
  <si>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</si>
  <si>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</si>
  <si>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</si>
  <si>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</si>
  <si>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</si>
  <si>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</si>
  <si>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</si>
  <si>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</si>
  <si>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</si>
  <si>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</si>
  <si>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</si>
  <si>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</si>
  <si>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</si>
  <si>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</si>
  <si>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</si>
  <si>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</si>
  <si>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</si>
  <si>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</si>
  <si>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</si>
  <si>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</si>
  <si>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</si>
  <si>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</si>
  <si>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</si>
  <si>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</si>
  <si>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</si>
  <si>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</si>
  <si>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</si>
  <si>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</si>
  <si>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</si>
  <si>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</si>
  <si>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</si>
  <si>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</si>
  <si>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</si>
  <si>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</si>
  <si>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</si>
  <si>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</si>
  <si>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</si>
  <si>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</si>
  <si>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</si>
  <si>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</si>
  <si>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</si>
  <si>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</si>
  <si>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</si>
  <si>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</si>
  <si>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</si>
  <si>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</si>
  <si>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</si>
  <si>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</si>
  <si>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</si>
  <si>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</si>
  <si>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</si>
  <si>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</si>
  <si>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</si>
  <si>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</si>
  <si>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</si>
  <si>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</si>
  <si>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</si>
  <si>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</si>
  <si>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</si>
  <si>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</si>
  <si>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</si>
  <si>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</si>
  <si>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</si>
  <si>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</si>
  <si>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</si>
  <si>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</si>
  <si>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</si>
  <si>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</si>
  <si>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</si>
  <si>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</si>
  <si>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</si>
  <si>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</si>
  <si>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</si>
  <si>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</si>
  <si>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</si>
  <si>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</si>
  <si>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</si>
  <si>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</si>
  <si>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</si>
  <si>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</si>
  <si>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</si>
  <si>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</si>
  <si>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</si>
  <si>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</si>
  <si>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</si>
  <si>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</si>
  <si>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</si>
  <si>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</si>
  <si>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</si>
  <si>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</si>
  <si>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</si>
  <si>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</si>
  <si>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</si>
  <si>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</si>
  <si>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</si>
  <si>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</si>
  <si>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</si>
  <si>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</si>
  <si>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</si>
  <si>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</si>
  <si>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</si>
  <si>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</si>
  <si>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</si>
  <si>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</si>
  <si>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</si>
  <si>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</si>
  <si>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</si>
  <si>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</si>
  <si>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</si>
  <si>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</si>
  <si>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</si>
  <si>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</si>
  <si>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</si>
  <si>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</si>
  <si>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</si>
  <si>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</si>
  <si>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</si>
  <si>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</si>
  <si>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</si>
  <si>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</si>
  <si>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</si>
  <si>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</si>
  <si>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</si>
  <si>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</si>
  <si>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</si>
  <si>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</si>
  <si>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</si>
  <si>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</si>
  <si>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</si>
  <si>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</si>
  <si>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</si>
  <si>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</si>
  <si>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</si>
  <si>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</si>
  <si>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</si>
  <si>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</si>
  <si>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</si>
  <si>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</si>
  <si>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</si>
  <si>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</si>
  <si>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</si>
  <si>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</si>
  <si>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</si>
  <si>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</si>
  <si>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</si>
  <si>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</si>
  <si>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</si>
  <si>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</si>
  <si>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</si>
  <si>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</si>
  <si>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</si>
  <si>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</si>
  <si>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</si>
  <si>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</si>
  <si>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</si>
  <si>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</si>
  <si>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</si>
  <si>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</si>
  <si>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</si>
  <si>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</si>
  <si>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</si>
  <si>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</si>
  <si>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</si>
  <si>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</si>
  <si>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</si>
  <si>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</si>
  <si>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</si>
  <si>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</si>
  <si>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</si>
  <si>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</si>
  <si>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</si>
  <si>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</si>
  <si>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</si>
  <si>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</si>
  <si>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</si>
  <si>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</si>
  <si>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</si>
  <si>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</si>
  <si>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</si>
  <si>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</si>
  <si>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</si>
  <si>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</si>
  <si>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</si>
  <si>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</si>
  <si>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</si>
  <si>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</si>
  <si>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</si>
  <si>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</si>
  <si>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</si>
  <si>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</si>
  <si>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</si>
  <si>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</si>
  <si>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</si>
  <si>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</si>
  <si>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</si>
  <si>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</si>
  <si>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</si>
  <si>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</si>
  <si>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</si>
  <si>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</si>
  <si>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</si>
  <si>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</si>
  <si>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</si>
  <si>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</si>
  <si>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</si>
  <si>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</si>
  <si>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</si>
  <si>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</si>
  <si>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</si>
  <si>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</si>
  <si>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</si>
  <si>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</si>
  <si>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</si>
  <si>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</si>
  <si>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</si>
  <si>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</si>
  <si>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</si>
  <si>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</si>
  <si>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</si>
  <si>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</si>
  <si>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</si>
  <si>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</si>
  <si>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</si>
  <si>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</si>
  <si>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</si>
  <si>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</si>
  <si>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</si>
  <si>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</si>
  <si>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</si>
  <si>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</si>
  <si>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</si>
  <si>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</si>
  <si>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</si>
  <si>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</si>
  <si>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</si>
  <si>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</si>
  <si>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</si>
  <si>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</si>
  <si>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</si>
  <si>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</si>
  <si>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</si>
  <si>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</si>
  <si>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</si>
  <si>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</si>
  <si>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</si>
  <si>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</si>
  <si>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</si>
  <si>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</si>
  <si>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</si>
  <si>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</si>
  <si>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</si>
  <si>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</si>
  <si>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</si>
  <si>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</si>
  <si>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</si>
  <si>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</si>
  <si>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</si>
  <si>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</si>
  <si>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</si>
  <si>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</si>
  <si>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</si>
  <si>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</si>
  <si>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</si>
  <si>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</si>
  <si>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</si>
  <si>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</si>
  <si>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</si>
  <si>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</si>
  <si>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</si>
  <si>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</si>
  <si>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</si>
  <si>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</si>
  <si>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</si>
  <si>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</si>
  <si>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</si>
  <si>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</si>
  <si>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</si>
  <si>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</si>
  <si>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</si>
  <si>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</si>
  <si>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</si>
  <si>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</si>
  <si>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</si>
  <si>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</si>
  <si>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</si>
  <si>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</si>
  <si>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</si>
  <si>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</si>
  <si>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</si>
  <si>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</si>
  <si>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</si>
  <si>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</si>
  <si>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</si>
  <si>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</si>
  <si>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</si>
  <si>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</si>
  <si>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</si>
  <si>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</si>
  <si>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</si>
  <si>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</si>
  <si>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</si>
  <si>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</si>
  <si>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</si>
  <si>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</si>
  <si>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</si>
  <si>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</si>
  <si>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</si>
  <si>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</si>
  <si>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</si>
  <si>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</si>
  <si>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</si>
  <si>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</si>
  <si>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</si>
  <si>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</si>
  <si>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</si>
  <si>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</si>
  <si>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</si>
  <si>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</si>
  <si>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</si>
  <si>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</si>
  <si>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</si>
  <si>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</si>
  <si>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</si>
  <si>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</si>
  <si>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</si>
  <si>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</si>
  <si>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</si>
  <si>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</si>
  <si>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</si>
  <si>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</si>
  <si>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</si>
  <si>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</si>
  <si>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</si>
  <si>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</si>
  <si>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</si>
  <si>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</si>
  <si>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</si>
  <si>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</si>
  <si>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</si>
  <si>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</si>
  <si>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</si>
  <si>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</si>
  <si>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</si>
  <si>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</si>
  <si>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</si>
  <si>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</si>
  <si>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</si>
  <si>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</si>
  <si>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</si>
  <si>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</si>
  <si>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</si>
  <si>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</si>
  <si>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</si>
  <si>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</si>
  <si>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</si>
  <si>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</si>
  <si>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</si>
  <si>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</si>
  <si>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</si>
  <si>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</si>
  <si>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</si>
  <si>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</si>
  <si>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</si>
  <si>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</si>
  <si>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</si>
  <si>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</si>
  <si>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</si>
  <si>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</si>
  <si>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</si>
  <si>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</si>
  <si>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</si>
  <si>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</si>
  <si>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</si>
  <si>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</si>
  <si>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</si>
  <si>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</si>
  <si>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</si>
  <si>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</si>
  <si>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</si>
  <si>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</si>
  <si>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</si>
  <si>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</si>
  <si>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</si>
  <si>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</si>
  <si>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</si>
  <si>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</si>
  <si>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</si>
  <si>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</si>
  <si>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</si>
  <si>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</si>
  <si>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</si>
  <si>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</si>
  <si>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</si>
  <si>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</si>
  <si>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</si>
  <si>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</si>
  <si>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</si>
  <si>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</si>
  <si>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</si>
  <si>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</si>
  <si>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</si>
  <si>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</si>
  <si>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</si>
  <si>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</si>
  <si>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</si>
  <si>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</si>
  <si>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</si>
  <si>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</si>
  <si>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</si>
  <si>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</si>
  <si>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</si>
  <si>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</si>
  <si>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</si>
  <si>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</si>
  <si>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</si>
  <si>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</si>
  <si>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</si>
  <si>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</si>
  <si>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</si>
  <si>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</si>
  <si>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</si>
  <si>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</si>
  <si>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</si>
  <si>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</si>
  <si>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</si>
  <si>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</si>
  <si>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</si>
  <si>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</si>
  <si>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</si>
  <si>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</si>
  <si>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</si>
  <si>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</si>
  <si>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</si>
  <si>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</si>
  <si>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</si>
  <si>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</si>
  <si>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</si>
  <si>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</si>
  <si>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</si>
  <si>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</si>
  <si>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</si>
  <si>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</si>
  <si>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</si>
  <si>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</si>
  <si>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</si>
  <si>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</si>
  <si>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</si>
  <si>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</si>
  <si>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</si>
  <si>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</si>
  <si>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</si>
  <si>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</si>
  <si>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</si>
  <si>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</si>
  <si>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</si>
  <si>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</si>
  <si>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</si>
  <si>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</si>
  <si>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</si>
  <si>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</si>
  <si>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</si>
  <si>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</si>
  <si>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</si>
  <si>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</si>
  <si>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</si>
  <si>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</si>
  <si>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</si>
  <si>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</si>
  <si>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</si>
  <si>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</si>
  <si>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</si>
  <si>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</si>
  <si>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</si>
  <si>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</si>
  <si>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</si>
  <si>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</si>
  <si>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</si>
  <si>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</si>
  <si>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</si>
  <si>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</si>
  <si>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</si>
  <si>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</si>
  <si>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</si>
  <si>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</si>
  <si>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</si>
  <si>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</si>
  <si>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</si>
  <si>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</si>
  <si>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</si>
  <si>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</si>
  <si>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</si>
  <si>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</si>
  <si>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</si>
  <si>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</si>
  <si>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</si>
  <si>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</si>
  <si>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</si>
  <si>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</si>
  <si>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</si>
  <si>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</si>
  <si>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</si>
  <si>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</si>
  <si>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</si>
  <si>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</si>
  <si>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</si>
  <si>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</si>
  <si>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</si>
  <si>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</si>
  <si>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</si>
  <si>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</si>
  <si>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</si>
  <si>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</si>
  <si>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</si>
  <si>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</si>
  <si>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</si>
  <si>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</si>
  <si>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</si>
  <si>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</si>
  <si>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</si>
  <si>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</si>
  <si>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</si>
  <si>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</si>
  <si>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</si>
  <si>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</si>
  <si>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</si>
  <si>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</si>
  <si>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</si>
  <si>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</si>
  <si>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</si>
  <si>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</si>
  <si>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</si>
  <si>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</si>
  <si>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</si>
  <si>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</si>
  <si>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</si>
  <si>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</si>
  <si>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</si>
  <si>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</si>
  <si>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</si>
  <si>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</si>
  <si>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</si>
  <si>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</si>
  <si>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</si>
  <si>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</si>
  <si>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</si>
  <si>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</si>
  <si>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</si>
  <si>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</si>
  <si>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</si>
  <si>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</si>
  <si>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</si>
  <si>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</si>
  <si>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</si>
  <si>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</si>
  <si>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</si>
  <si>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</si>
  <si>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</si>
  <si>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</si>
  <si>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</si>
  <si>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</si>
  <si>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</si>
  <si>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</si>
  <si>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</si>
  <si>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</si>
  <si>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</si>
  <si>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</si>
  <si>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</si>
  <si>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</si>
  <si>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</si>
  <si>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</si>
  <si>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</si>
  <si>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</si>
  <si>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</si>
  <si>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</si>
  <si>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</si>
  <si>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</si>
  <si>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</si>
  <si>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</si>
  <si>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</si>
  <si>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</si>
  <si>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</si>
  <si>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</si>
  <si>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</si>
  <si>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</si>
  <si>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</si>
  <si>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</si>
  <si>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</si>
  <si>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</si>
  <si>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</si>
  <si>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</si>
  <si>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</si>
  <si>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</si>
  <si>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</si>
  <si>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</si>
  <si>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</si>
  <si>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</si>
  <si>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</si>
  <si>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</si>
  <si>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</si>
  <si>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</si>
  <si>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</si>
  <si>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</si>
  <si>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</si>
  <si>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</si>
  <si>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</si>
  <si>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</si>
  <si>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</si>
  <si>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</si>
  <si>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</si>
  <si>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</si>
  <si>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</si>
  <si>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</si>
  <si>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</si>
  <si>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</si>
  <si>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</si>
  <si>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</si>
  <si>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</si>
  <si>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</si>
  <si>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</si>
  <si>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</si>
  <si>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</si>
  <si>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</si>
  <si>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</si>
  <si>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</si>
  <si>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</si>
  <si>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</si>
  <si>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</si>
  <si>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</si>
  <si>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</si>
  <si>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</si>
  <si>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</si>
  <si>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</si>
  <si>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</si>
  <si>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</si>
  <si>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</si>
  <si>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</si>
  <si>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</si>
  <si>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</si>
  <si>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</si>
  <si>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</si>
  <si>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</si>
  <si>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</si>
  <si>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</si>
  <si>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</si>
  <si>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</si>
  <si>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</si>
  <si>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</si>
  <si>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</si>
  <si>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</si>
  <si>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</si>
  <si>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</si>
  <si>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</si>
  <si>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</si>
  <si>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</si>
  <si>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</si>
  <si>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</si>
  <si>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</si>
  <si>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</si>
  <si>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</si>
  <si>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</si>
  <si>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</si>
  <si>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</si>
  <si>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</si>
  <si>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</si>
  <si>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</si>
  <si>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</si>
  <si>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</si>
  <si>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</si>
  <si>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</si>
  <si>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</si>
  <si>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</si>
  <si>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</si>
  <si>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</si>
  <si>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</si>
  <si>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</si>
  <si>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</si>
  <si>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</si>
  <si>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</si>
  <si>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</si>
  <si>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</si>
  <si>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</si>
  <si>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</si>
  <si>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</si>
  <si>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</si>
  <si>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</si>
  <si>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</si>
  <si>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</si>
  <si>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</si>
  <si>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</si>
  <si>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</si>
  <si>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</si>
  <si>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</si>
  <si>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</si>
  <si>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</si>
  <si>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</si>
  <si>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</si>
  <si>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</si>
  <si>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</si>
  <si>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</si>
  <si>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</si>
  <si>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</si>
  <si>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</si>
  <si>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</si>
  <si>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</si>
  <si>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</si>
  <si>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</si>
  <si>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</si>
  <si>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</si>
  <si>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</si>
  <si>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</si>
  <si>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</si>
  <si>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</si>
  <si>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</si>
  <si>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</si>
  <si>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</si>
  <si>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</si>
  <si>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</si>
  <si>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</si>
  <si>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</si>
  <si>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</si>
  <si>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</si>
  <si>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</si>
  <si>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</si>
  <si>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</si>
  <si>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</si>
  <si>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</si>
  <si>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</si>
  <si>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</si>
  <si>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</si>
  <si>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</si>
  <si>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</si>
  <si>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</si>
  <si>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</si>
  <si>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</si>
  <si>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</si>
  <si>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</si>
  <si>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</si>
  <si>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</si>
  <si>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</si>
  <si>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</si>
  <si>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</si>
  <si>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</si>
  <si>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</si>
  <si>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</si>
  <si>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</si>
  <si>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</si>
  <si>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</si>
  <si>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</si>
  <si>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</si>
  <si>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</si>
  <si>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</si>
  <si>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</si>
  <si>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</si>
  <si>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</si>
  <si>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</si>
  <si>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</si>
  <si>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</si>
  <si>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</si>
  <si>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</si>
  <si>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</si>
  <si>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</si>
  <si>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</si>
  <si>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</si>
  <si>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</si>
  <si>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</si>
  <si>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</si>
  <si>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</si>
  <si>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</si>
  <si>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</si>
  <si>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</si>
  <si>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</si>
  <si>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</si>
  <si>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</si>
  <si>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</si>
  <si>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</si>
  <si>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</si>
  <si>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</si>
  <si>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</si>
  <si>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</si>
  <si>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</si>
  <si>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</si>
  <si>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</si>
  <si>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</si>
  <si>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</si>
  <si>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</si>
  <si>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</si>
  <si>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</si>
  <si>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</si>
  <si>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</si>
  <si>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</si>
  <si>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</si>
  <si>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</si>
  <si>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</si>
  <si>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</si>
  <si>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</si>
  <si>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</si>
  <si>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</si>
  <si>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</si>
  <si>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</si>
  <si>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</si>
  <si>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</si>
  <si>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</si>
  <si>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</si>
  <si>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</si>
  <si>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</si>
  <si>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</si>
  <si>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</si>
  <si>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</si>
  <si>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</si>
  <si>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</si>
  <si>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</si>
  <si>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</si>
  <si>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</si>
  <si>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</si>
  <si>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</si>
  <si>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</si>
  <si>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</si>
  <si>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</si>
  <si>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</si>
  <si>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</si>
  <si>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</si>
  <si>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</si>
  <si>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</si>
  <si>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</si>
  <si>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</si>
  <si>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</si>
  <si>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</si>
  <si>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</si>
  <si>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</si>
  <si>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</si>
  <si>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</si>
  <si>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</si>
  <si>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</si>
  <si>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</si>
  <si>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</si>
  <si>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</si>
  <si>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</si>
  <si>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</si>
  <si>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</si>
  <si>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</si>
  <si>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</si>
  <si>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</si>
  <si>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</si>
  <si>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</si>
  <si>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</si>
  <si>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</si>
  <si>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</si>
  <si>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</si>
  <si>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</si>
  <si>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</si>
  <si>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</si>
  <si>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</si>
  <si>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</si>
  <si>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</si>
  <si>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</si>
  <si>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</si>
  <si>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</si>
  <si>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</si>
  <si>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</si>
  <si>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</si>
  <si>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</si>
  <si>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</si>
  <si>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</si>
  <si>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</si>
  <si>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</si>
  <si>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</si>
  <si>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</si>
  <si>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</si>
  <si>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</si>
  <si>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</si>
  <si>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</si>
  <si>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</si>
  <si>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</si>
  <si>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</si>
  <si>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</si>
  <si>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</si>
  <si>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</si>
  <si>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</si>
  <si>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</si>
  <si>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</si>
  <si>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</si>
  <si>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</si>
  <si>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</si>
  <si>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</si>
  <si>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</si>
  <si>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</si>
  <si>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</si>
  <si>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</si>
  <si>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</si>
  <si>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</si>
  <si>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</si>
  <si>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</si>
  <si>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</si>
  <si>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</si>
  <si>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</si>
  <si>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</si>
  <si>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</si>
  <si>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</si>
  <si>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</si>
  <si>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</si>
  <si>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</si>
  <si>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</si>
  <si>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</si>
  <si>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</si>
  <si>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</si>
  <si>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</si>
  <si>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</si>
  <si>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</si>
  <si>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</si>
  <si>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</si>
  <si>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</si>
  <si>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</si>
  <si>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</si>
  <si>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</si>
  <si>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</si>
  <si>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</si>
  <si>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</si>
  <si>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</si>
  <si>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</si>
  <si>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</si>
  <si>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</si>
  <si>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</si>
  <si>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</si>
  <si>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</si>
  <si>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</si>
  <si>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</si>
  <si>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</si>
  <si>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</si>
  <si>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</si>
  <si>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</si>
  <si>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</si>
  <si>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</si>
  <si>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</si>
  <si>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</si>
  <si>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</si>
  <si>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</si>
  <si>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</si>
  <si>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</si>
  <si>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</si>
  <si>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</si>
  <si>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</si>
  <si>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</si>
  <si>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</si>
  <si>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</si>
  <si>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</si>
  <si>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</si>
  <si>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</si>
  <si>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</si>
  <si>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</si>
  <si>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</si>
  <si>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</si>
  <si>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</si>
  <si>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</si>
  <si>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</si>
  <si>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</si>
  <si>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</si>
  <si>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</si>
  <si>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</si>
  <si>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</si>
  <si>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</si>
  <si>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</si>
  <si>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</si>
  <si>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</si>
  <si>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</si>
  <si>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</si>
  <si>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</si>
  <si>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</si>
  <si>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</si>
  <si>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</si>
  <si>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</si>
  <si>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</si>
  <si>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</si>
  <si>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</si>
  <si>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</si>
  <si>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</si>
  <si>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</si>
  <si>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</si>
  <si>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</si>
  <si>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</si>
  <si>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</si>
  <si>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</si>
  <si>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</si>
  <si>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</si>
  <si>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</si>
  <si>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</si>
  <si>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</si>
  <si>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</si>
  <si>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</si>
  <si>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</si>
  <si>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</si>
  <si>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</si>
  <si>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</si>
  <si>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</si>
  <si>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</si>
  <si>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</si>
  <si>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</si>
  <si>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</si>
  <si>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</si>
  <si>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</si>
  <si>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</si>
  <si>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</si>
  <si>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</si>
  <si>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</si>
  <si>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</si>
  <si>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</si>
  <si>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</si>
  <si>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</si>
  <si>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</si>
  <si>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</si>
  <si>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</si>
  <si>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</si>
  <si>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</si>
  <si>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</si>
  <si>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</si>
  <si>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</si>
  <si>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</si>
  <si>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</si>
  <si>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</si>
  <si>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</si>
  <si>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</si>
  <si>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</si>
  <si>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</si>
  <si>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</si>
  <si>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</si>
  <si>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</si>
  <si>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</si>
  <si>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</si>
  <si>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</si>
  <si>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</si>
  <si>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</si>
  <si>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</si>
  <si>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</si>
  <si>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</si>
  <si>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</si>
  <si>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</si>
  <si>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</si>
  <si>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</si>
  <si>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</si>
  <si>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</si>
  <si>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</si>
  <si>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</si>
  <si>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</si>
  <si>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</si>
  <si>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</si>
  <si>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</si>
  <si>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</si>
  <si>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</si>
  <si>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</si>
  <si>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</si>
  <si>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</si>
  <si>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</si>
  <si>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</si>
  <si>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</si>
  <si>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</si>
  <si>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</si>
  <si>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</si>
  <si>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</si>
  <si>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</si>
  <si>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</si>
  <si>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</si>
  <si>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</si>
  <si>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</si>
  <si>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</si>
  <si>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</si>
  <si>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</si>
  <si>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</si>
  <si>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</si>
  <si>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</si>
  <si>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</si>
  <si>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</si>
  <si>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</si>
  <si>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</si>
  <si>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</si>
  <si>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</si>
  <si>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</si>
  <si>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</si>
  <si>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</si>
  <si>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</si>
  <si>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</si>
  <si>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</si>
  <si>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</si>
  <si>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</si>
  <si>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</si>
  <si>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</si>
  <si>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</si>
  <si>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</si>
  <si>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</si>
  <si>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</si>
  <si>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</si>
  <si>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</si>
  <si>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</si>
  <si>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</si>
  <si>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</si>
  <si>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</si>
  <si>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</si>
  <si>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</si>
  <si>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</si>
  <si>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</si>
  <si>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</si>
  <si>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</si>
  <si>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</si>
  <si>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</si>
  <si>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</si>
  <si>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</si>
  <si>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</si>
  <si>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</si>
  <si>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</si>
  <si>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</si>
  <si>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</si>
  <si>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</si>
  <si>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</si>
  <si>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</si>
  <si>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</si>
  <si>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</si>
  <si>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</si>
  <si>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</si>
  <si>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</si>
  <si>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</si>
  <si>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</si>
  <si>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</si>
  <si>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</si>
  <si>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</si>
  <si>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</si>
  <si>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</si>
  <si>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</si>
  <si>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</si>
  <si>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</si>
  <si>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</si>
  <si>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</si>
  <si>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</si>
  <si>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</si>
  <si>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</si>
  <si>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</si>
  <si>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</si>
  <si>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</si>
  <si>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</si>
  <si>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</si>
  <si>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</si>
  <si>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</si>
  <si>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</si>
  <si>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</si>
  <si>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</si>
  <si>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</si>
  <si>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</si>
  <si>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</si>
  <si>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</si>
  <si>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</si>
  <si>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</si>
  <si>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</si>
  <si>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</si>
  <si>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</si>
  <si>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</si>
  <si>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</si>
  <si>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</si>
  <si>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</si>
  <si>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</si>
  <si>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</si>
  <si>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</si>
  <si>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</si>
  <si>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</si>
  <si>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</si>
  <si>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</si>
  <si>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</si>
  <si>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</si>
  <si>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</si>
  <si>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</si>
  <si>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</si>
  <si>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</si>
  <si>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</si>
  <si>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</si>
  <si>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</si>
  <si>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</si>
  <si>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</si>
  <si>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</si>
  <si>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</si>
  <si>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</si>
  <si>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</si>
  <si>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</si>
  <si>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</si>
  <si>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</si>
  <si>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</si>
  <si>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</si>
  <si>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</si>
  <si>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</si>
  <si>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</si>
  <si>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</si>
  <si>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</si>
  <si>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</si>
  <si>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</si>
  <si>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</si>
  <si>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</si>
  <si>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</si>
  <si>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</si>
  <si>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</si>
  <si>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</si>
  <si>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</si>
  <si>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</si>
  <si>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</si>
  <si>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</si>
  <si>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</si>
  <si>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</si>
  <si>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</si>
  <si>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</si>
  <si>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</si>
  <si>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</si>
  <si>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</si>
  <si>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</si>
  <si>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</si>
  <si>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</si>
  <si>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</si>
  <si>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</si>
  <si>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</si>
  <si>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</si>
  <si>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</si>
  <si>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</si>
  <si>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</si>
  <si>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</si>
  <si>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</si>
  <si>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</si>
  <si>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</si>
  <si>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</si>
  <si>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</si>
  <si>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</si>
  <si>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</si>
  <si>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</si>
  <si>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</si>
  <si>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</si>
  <si>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</si>
  <si>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</si>
  <si>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</si>
  <si>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</si>
  <si>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</si>
  <si>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</si>
  <si>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</si>
  <si>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</si>
  <si>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</si>
  <si>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</si>
  <si>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</si>
  <si>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</si>
  <si>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</si>
  <si>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</si>
  <si>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</si>
  <si>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</si>
  <si>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</si>
  <si>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</si>
  <si>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</si>
  <si>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</si>
  <si>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</si>
  <si>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</si>
  <si>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</si>
  <si>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</si>
  <si>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</si>
  <si>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</si>
  <si>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</si>
  <si>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</si>
  <si>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</si>
  <si>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</si>
  <si>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</si>
  <si>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</si>
  <si>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</si>
  <si>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</si>
  <si>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</si>
  <si>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</si>
  <si>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</si>
  <si>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</si>
  <si>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</si>
  <si>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</si>
  <si>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</si>
  <si>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</si>
  <si>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</si>
  <si>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</si>
  <si>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</si>
  <si>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</si>
  <si>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</si>
  <si>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</si>
  <si>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</si>
  <si>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</si>
  <si>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</si>
  <si>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</si>
  <si>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</si>
  <si>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</si>
  <si>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</si>
  <si>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</si>
  <si>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</si>
  <si>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</si>
  <si>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</si>
  <si>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</si>
  <si>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</si>
  <si>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</si>
  <si>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</si>
  <si>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</si>
  <si>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</si>
  <si>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</si>
  <si>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</si>
  <si>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</si>
  <si>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</si>
  <si>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</si>
  <si>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</si>
  <si>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</si>
  <si>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</si>
  <si>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</si>
  <si>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</si>
  <si>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</si>
  <si>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</si>
  <si>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</si>
  <si>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</si>
  <si>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</si>
  <si>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</si>
  <si>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</si>
  <si>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</si>
  <si>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</si>
  <si>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</si>
  <si>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</si>
  <si>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</si>
  <si>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</si>
  <si>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</si>
  <si>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</si>
  <si>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</si>
  <si>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</si>
  <si>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</si>
  <si>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</si>
  <si>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</si>
  <si>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</si>
  <si>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</si>
  <si>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</si>
  <si>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</si>
  <si>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</si>
  <si>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</si>
  <si>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</si>
  <si>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</si>
  <si>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</si>
  <si>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</si>
  <si>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</si>
  <si>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</si>
  <si>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</si>
  <si>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</si>
  <si>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</si>
  <si>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</si>
  <si>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</si>
  <si>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</si>
  <si>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</si>
  <si>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</si>
  <si>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</si>
  <si>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</si>
  <si>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</si>
  <si>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</si>
  <si>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</si>
  <si>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</si>
  <si>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</si>
  <si>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</si>
  <si>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</si>
  <si>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</si>
  <si>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</si>
  <si>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</si>
  <si>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</si>
  <si>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</si>
  <si>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</si>
  <si>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</si>
  <si>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</si>
  <si>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</si>
  <si>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</si>
  <si>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</si>
  <si>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</si>
  <si>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</si>
  <si>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</si>
  <si>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</si>
  <si>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</si>
  <si>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</si>
  <si>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</si>
  <si>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</si>
  <si>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</si>
  <si>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</si>
  <si>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</si>
  <si>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</si>
  <si>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</si>
  <si>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</si>
  <si>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</si>
  <si>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</si>
  <si>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</si>
  <si>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</si>
  <si>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</si>
  <si>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</si>
  <si>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</si>
  <si>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</si>
  <si>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</si>
  <si>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</si>
  <si>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</si>
  <si>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</si>
  <si>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</si>
  <si>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</si>
  <si>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</si>
  <si>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</si>
  <si>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</si>
  <si>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</si>
  <si>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</si>
  <si>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</si>
  <si>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</si>
  <si>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</si>
  <si>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</si>
  <si>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</si>
  <si>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</si>
  <si>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</si>
  <si>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</si>
  <si>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</si>
  <si>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</si>
  <si>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</si>
  <si>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</si>
  <si>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</si>
  <si>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</si>
  <si>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</si>
  <si>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</si>
  <si>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</si>
  <si>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</si>
  <si>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</si>
  <si>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</si>
  <si>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</si>
  <si>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</si>
  <si>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</si>
  <si>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</si>
  <si>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</si>
  <si>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</si>
  <si>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</si>
  <si>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</si>
  <si>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</si>
  <si>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</si>
  <si>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</si>
  <si>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</si>
  <si>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</si>
  <si>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</si>
  <si>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</si>
  <si>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</si>
  <si>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</si>
  <si>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</si>
  <si>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</si>
  <si>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</si>
  <si>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</si>
  <si>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</si>
  <si>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</si>
  <si>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</si>
  <si>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</si>
  <si>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</si>
  <si>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</si>
  <si>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</si>
  <si>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</si>
  <si>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</si>
  <si>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</si>
  <si>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</si>
  <si>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</si>
  <si>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</si>
  <si>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</si>
  <si>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</si>
  <si>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</si>
  <si>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</si>
  <si>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</si>
  <si>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</si>
  <si>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</si>
  <si>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</si>
  <si>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</si>
  <si>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</si>
  <si>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</si>
  <si>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</si>
  <si>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</si>
  <si>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</si>
  <si>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</si>
  <si>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</si>
  <si>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</si>
  <si>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</si>
  <si>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</si>
  <si>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</si>
  <si>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</si>
  <si>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</si>
  <si>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</si>
  <si>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</si>
  <si>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</si>
  <si>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</si>
  <si>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</si>
  <si>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</si>
  <si>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</si>
  <si>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</si>
  <si>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</si>
  <si>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</si>
  <si>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</si>
  <si>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</si>
  <si>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</si>
  <si>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</si>
  <si>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</si>
  <si>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</si>
  <si>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</si>
  <si>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</si>
  <si>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</si>
  <si>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</si>
  <si>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</si>
  <si>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</si>
  <si>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</si>
  <si>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</si>
  <si>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</si>
  <si>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</si>
  <si>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</si>
  <si>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</si>
  <si>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</si>
  <si>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</si>
  <si>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</si>
  <si>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</si>
  <si>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</si>
  <si>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</si>
  <si>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</si>
  <si>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</si>
  <si>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</si>
  <si>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</si>
  <si>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</si>
  <si>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</si>
  <si>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</si>
  <si>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</si>
  <si>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</si>
  <si>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</si>
  <si>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</si>
  <si>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</si>
  <si>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</si>
  <si>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</si>
  <si>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</si>
  <si>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</si>
  <si>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</si>
  <si>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</si>
  <si>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</si>
  <si>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</si>
  <si>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</si>
  <si>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</si>
  <si>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</si>
  <si>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</si>
  <si>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</si>
  <si>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</si>
  <si>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</si>
  <si>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</si>
  <si>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</si>
  <si>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</si>
  <si>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</si>
  <si>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</si>
  <si>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</si>
  <si>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</si>
  <si>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</si>
  <si>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</si>
  <si>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</si>
  <si>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</si>
  <si>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</si>
  <si>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</si>
  <si>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</si>
  <si>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</si>
  <si>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</si>
  <si>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</si>
  <si>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</si>
  <si>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</si>
  <si>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</si>
  <si>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</si>
  <si>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</si>
  <si>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</si>
  <si>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</si>
  <si>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</si>
  <si>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</si>
  <si>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</si>
  <si>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</si>
  <si>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</si>
  <si>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</si>
  <si>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</si>
  <si>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</si>
  <si>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</si>
  <si>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</si>
  <si>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</si>
  <si>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</si>
  <si>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</si>
  <si>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</si>
  <si>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</si>
  <si>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</si>
  <si>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</si>
  <si>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</si>
  <si>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</si>
  <si>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</si>
  <si>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</si>
  <si>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</si>
  <si>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</si>
  <si>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</si>
  <si>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</si>
  <si>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</si>
  <si>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</si>
  <si>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</si>
  <si>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</si>
  <si>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</si>
  <si>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</si>
  <si>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</si>
  <si>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</si>
  <si>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</si>
  <si>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</si>
  <si>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</si>
  <si>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</si>
  <si>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</si>
  <si>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</si>
  <si>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</si>
  <si>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</si>
  <si>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</si>
  <si>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</si>
  <si>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</si>
  <si>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</si>
  <si>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</si>
  <si>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</si>
  <si>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</si>
  <si>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</si>
  <si>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</si>
  <si>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</si>
  <si>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</si>
  <si>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</si>
  <si>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</si>
  <si>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</si>
  <si>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</si>
  <si>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</si>
  <si>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</si>
  <si>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</si>
  <si>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</si>
  <si>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</si>
  <si>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</si>
  <si>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</si>
  <si>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</si>
  <si>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</si>
  <si>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</si>
  <si>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</si>
  <si>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</si>
  <si>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</si>
  <si>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</si>
  <si>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</si>
  <si>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</si>
  <si>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</si>
  <si>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</si>
  <si>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</si>
  <si>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</si>
  <si>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</si>
  <si>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</si>
  <si>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</si>
  <si>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</si>
  <si>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</si>
  <si>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</si>
  <si>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</si>
  <si>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</si>
  <si>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</si>
  <si>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</si>
  <si>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</si>
  <si>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</si>
  <si>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</si>
  <si>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</si>
  <si>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</si>
  <si>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</si>
  <si>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</si>
  <si>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</si>
  <si>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</si>
  <si>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</si>
  <si>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</si>
  <si>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</si>
  <si>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</si>
  <si>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</si>
  <si>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</si>
  <si>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</si>
  <si>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</si>
  <si>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</si>
  <si>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</si>
  <si>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</si>
  <si>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</si>
  <si>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</si>
  <si>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</si>
  <si>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</si>
  <si>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</si>
  <si>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</si>
  <si>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</si>
  <si>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</si>
  <si>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</si>
  <si>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</si>
  <si>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</si>
  <si>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</si>
  <si>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</si>
  <si>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</si>
  <si>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</si>
  <si>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</si>
  <si>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</si>
  <si>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</si>
  <si>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</si>
  <si>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</si>
  <si>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</si>
  <si>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</si>
  <si>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</si>
  <si>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</si>
  <si>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</si>
  <si>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</si>
  <si>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</si>
  <si>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</si>
  <si>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</si>
  <si>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</si>
  <si>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</si>
  <si>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</si>
  <si>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</si>
  <si>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</si>
  <si>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</si>
  <si>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</si>
  <si>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</si>
  <si>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</si>
  <si>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</si>
  <si>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</si>
  <si>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</si>
  <si>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</si>
  <si>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</si>
  <si>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</si>
  <si>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</si>
  <si>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</si>
  <si>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</si>
  <si>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</si>
  <si>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</si>
  <si>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</si>
  <si>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</si>
  <si>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</si>
  <si>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</si>
  <si>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</si>
  <si>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</si>
  <si>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</si>
  <si>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</si>
  <si>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</si>
  <si>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</si>
  <si>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</si>
  <si>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</si>
  <si>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</si>
  <si>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</si>
  <si>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</si>
  <si>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</si>
  <si>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</si>
  <si>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</si>
  <si>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</si>
  <si>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</si>
  <si>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</si>
  <si>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</si>
  <si>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</si>
  <si>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</si>
  <si>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</si>
  <si>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</si>
  <si>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</si>
  <si>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</si>
  <si>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</si>
  <si>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</si>
  <si>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</si>
  <si>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</si>
  <si>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</si>
  <si>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</si>
  <si>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</si>
  <si>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</si>
  <si>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</si>
  <si>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</si>
  <si>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</si>
  <si>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</si>
  <si>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</si>
  <si>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</si>
  <si>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</si>
  <si>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</si>
  <si>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</si>
  <si>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</si>
  <si>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</si>
  <si>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</si>
  <si>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</si>
  <si>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</si>
  <si>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</si>
  <si>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</si>
  <si>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</si>
  <si>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</si>
  <si>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</si>
  <si>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</si>
  <si>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</si>
  <si>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</si>
  <si>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</si>
  <si>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</si>
  <si>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</si>
  <si>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</si>
  <si>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</si>
  <si>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</si>
  <si>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</si>
  <si>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</si>
  <si>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</si>
  <si>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</si>
  <si>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</si>
  <si>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</si>
  <si>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</si>
  <si>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</si>
  <si>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</si>
  <si>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</si>
  <si>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</si>
  <si>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</si>
  <si>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</si>
  <si>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</si>
  <si>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</si>
  <si>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</si>
  <si>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</si>
  <si>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</si>
  <si>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</si>
  <si>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</si>
  <si>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</si>
  <si>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</si>
  <si>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</si>
  <si>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</si>
  <si>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</si>
  <si>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</si>
  <si>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</si>
  <si>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</si>
  <si>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</si>
  <si>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</si>
  <si>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</si>
  <si>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</si>
  <si>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</si>
  <si>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</si>
  <si>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</si>
  <si>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</si>
  <si>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</si>
  <si>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</si>
  <si>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</si>
  <si>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</si>
  <si>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</si>
  <si>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</si>
  <si>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</si>
  <si>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</si>
  <si>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</si>
  <si>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</si>
  <si>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</si>
  <si>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</si>
  <si>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</si>
  <si>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</si>
  <si>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</si>
  <si>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</si>
  <si>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</si>
  <si>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</si>
  <si>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</si>
  <si>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</si>
  <si>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</si>
  <si>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</si>
  <si>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</si>
  <si>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</si>
  <si>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</si>
  <si>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</si>
  <si>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</si>
  <si>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</si>
  <si>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</si>
  <si>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</si>
  <si>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</si>
  <si>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</si>
  <si>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</si>
  <si>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</si>
  <si>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</si>
  <si>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</si>
  <si>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</si>
  <si>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</si>
  <si>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</si>
  <si>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</si>
  <si>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</si>
  <si>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</si>
  <si>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</si>
  <si>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</si>
  <si>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</si>
  <si>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</si>
  <si>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</si>
  <si>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</si>
  <si>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</si>
  <si>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</si>
  <si>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</si>
  <si>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</si>
  <si>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</si>
  <si>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</si>
  <si>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</si>
  <si>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</si>
  <si>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</si>
  <si>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</si>
  <si>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</si>
  <si>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</si>
  <si>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</si>
  <si>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</si>
  <si>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</si>
  <si>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</si>
  <si>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</si>
  <si>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</si>
  <si>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</si>
  <si>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</si>
  <si>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</si>
  <si>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</si>
  <si>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</si>
  <si>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</si>
  <si>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</si>
  <si>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</si>
  <si>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</si>
  <si>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</si>
  <si>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</si>
  <si>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</si>
  <si>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</si>
  <si>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</si>
  <si>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</si>
  <si>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</si>
  <si>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</si>
  <si>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</si>
  <si>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</si>
  <si>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</si>
  <si>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</si>
  <si>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</si>
  <si>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</si>
  <si>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</si>
  <si>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</si>
  <si>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</si>
  <si>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</si>
  <si>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</si>
  <si>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</si>
  <si>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</si>
  <si>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</si>
  <si>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</si>
  <si>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</si>
  <si>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</si>
  <si>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</si>
  <si>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</si>
  <si>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</si>
  <si>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</si>
  <si>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</si>
  <si>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</si>
  <si>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</si>
  <si>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</si>
  <si>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</si>
  <si>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</si>
  <si>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</si>
  <si>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</si>
  <si>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</si>
  <si>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</si>
  <si>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</si>
  <si>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</si>
  <si>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</si>
  <si>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</si>
  <si>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</si>
  <si>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</si>
  <si>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</si>
  <si>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</si>
  <si>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</si>
  <si>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</si>
  <si>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</si>
  <si>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</si>
  <si>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</si>
  <si>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</si>
  <si>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</si>
  <si>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</si>
  <si>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</si>
  <si>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</si>
  <si>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</si>
  <si>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</si>
  <si>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</si>
  <si>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</si>
  <si>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</si>
  <si>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</si>
  <si>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</si>
  <si>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</si>
  <si>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</si>
  <si>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</si>
  <si>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</si>
  <si>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</si>
  <si>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</si>
  <si>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</si>
  <si>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</si>
  <si>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</si>
  <si>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</si>
  <si>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</si>
  <si>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</si>
  <si>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</si>
  <si>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</si>
  <si>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</si>
  <si>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</si>
  <si>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</si>
  <si>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</si>
  <si>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</si>
  <si>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</si>
  <si>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</si>
  <si>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</si>
  <si>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</si>
  <si>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</si>
  <si>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</si>
  <si>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</si>
  <si>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</si>
  <si>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</si>
  <si>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</si>
  <si>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</si>
  <si>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</si>
  <si>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</si>
  <si>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</si>
  <si>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</si>
  <si>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</si>
  <si>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</si>
  <si>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</si>
  <si>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</si>
  <si>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</si>
  <si>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</si>
  <si>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</si>
  <si>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</si>
  <si>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</si>
  <si>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</si>
  <si>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</si>
  <si>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</si>
  <si>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</si>
  <si>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</si>
  <si>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</si>
  <si>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</si>
  <si>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</si>
  <si>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</si>
  <si>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</si>
  <si>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</si>
  <si>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</si>
  <si>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</si>
  <si>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</si>
  <si>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</si>
  <si>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</si>
  <si>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</si>
  <si>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</si>
  <si>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</si>
  <si>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</si>
  <si>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</si>
  <si>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</si>
  <si>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</si>
  <si>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</si>
  <si>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</si>
  <si>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</si>
  <si>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</si>
  <si>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</si>
  <si>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</si>
  <si>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</si>
  <si>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</si>
  <si>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</si>
  <si>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</si>
  <si>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</si>
  <si>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</si>
  <si>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</si>
  <si>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</si>
  <si>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</si>
  <si>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</si>
  <si>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</si>
  <si>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</si>
  <si>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</si>
  <si>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</si>
  <si>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</si>
  <si>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</si>
  <si>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</si>
  <si>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</si>
  <si>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</si>
  <si>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</si>
  <si>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</si>
  <si>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</si>
  <si>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</si>
  <si>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</si>
  <si>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</si>
  <si>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</si>
  <si>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</si>
  <si>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</si>
  <si>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</si>
  <si>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</si>
  <si>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</si>
  <si>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</si>
  <si>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</si>
  <si>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</si>
  <si>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</si>
  <si>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</si>
  <si>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</si>
  <si>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</si>
  <si>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</si>
  <si>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</si>
  <si>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</si>
  <si>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</si>
  <si>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</si>
  <si>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</si>
  <si>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</si>
  <si>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</si>
  <si>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</si>
  <si>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</si>
  <si>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</si>
  <si>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</si>
  <si>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</si>
  <si>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</si>
  <si>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</si>
  <si>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</si>
  <si>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</si>
  <si>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</si>
  <si>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</si>
  <si>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</si>
  <si>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</si>
  <si>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</si>
  <si>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</si>
  <si>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</si>
  <si>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</si>
  <si>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</si>
  <si>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</si>
  <si>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</si>
  <si>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</si>
  <si>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</si>
  <si>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</si>
  <si>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</si>
  <si>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</si>
  <si>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</si>
  <si>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</si>
  <si>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</si>
  <si>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</si>
  <si>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</si>
  <si>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</si>
  <si>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</si>
  <si>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</si>
  <si>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</si>
  <si>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</si>
  <si>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</si>
  <si>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</si>
  <si>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</si>
  <si>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</si>
  <si>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</si>
  <si>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</si>
  <si>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</si>
  <si>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</si>
  <si>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</si>
  <si>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</si>
  <si>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</si>
  <si>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</si>
  <si>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</si>
  <si>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</si>
  <si>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</si>
  <si>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</si>
  <si>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</si>
  <si>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</si>
  <si>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</si>
  <si>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</si>
  <si>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</si>
  <si>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</si>
  <si>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</si>
  <si>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</si>
  <si>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</si>
  <si>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</si>
  <si>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</si>
  <si>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</si>
  <si>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</si>
  <si>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</si>
  <si>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</si>
  <si>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</si>
  <si>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</si>
  <si>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</si>
  <si>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</si>
  <si>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</si>
  <si>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</si>
  <si>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</si>
  <si>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</si>
  <si>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</si>
  <si>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</si>
  <si>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</si>
  <si>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</si>
  <si>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</si>
  <si>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</si>
  <si>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</si>
  <si>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</si>
  <si>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</si>
  <si>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</si>
  <si>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</si>
  <si>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</si>
  <si>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</si>
  <si>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</si>
  <si>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</si>
  <si>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</si>
  <si>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</si>
  <si>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</si>
  <si>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</si>
  <si>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</si>
  <si>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</si>
  <si>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</si>
  <si>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</si>
  <si>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</si>
  <si>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</si>
  <si>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</si>
  <si>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</si>
  <si>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</si>
  <si>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</si>
  <si>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</si>
  <si>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</si>
  <si>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</si>
  <si>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</si>
  <si>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</si>
  <si>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</si>
  <si>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</si>
  <si>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</si>
  <si>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</si>
  <si>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</si>
  <si>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</si>
  <si>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</si>
  <si>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</si>
  <si>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</si>
  <si>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</si>
  <si>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</si>
  <si>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</si>
  <si>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</si>
  <si>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</si>
  <si>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</si>
  <si>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</si>
  <si>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</si>
  <si>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</si>
  <si>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</si>
  <si>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</si>
  <si>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</si>
  <si>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</si>
  <si>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</si>
  <si>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</si>
  <si>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</si>
  <si>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</si>
  <si>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</si>
  <si>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</si>
  <si>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</si>
  <si>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</si>
  <si>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</si>
  <si>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</si>
  <si>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</si>
  <si>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</si>
  <si>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</si>
  <si>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</si>
  <si>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</si>
  <si>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</si>
  <si>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</si>
  <si>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</si>
  <si>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</si>
  <si>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</si>
  <si>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</si>
  <si>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</si>
  <si>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</si>
  <si>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</si>
  <si>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</si>
  <si>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</si>
  <si>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</si>
  <si>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</si>
  <si>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</si>
  <si>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</si>
  <si>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</si>
  <si>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</si>
  <si>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</si>
  <si>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</si>
  <si>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</si>
  <si>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</si>
  <si>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</si>
  <si>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</si>
  <si>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</si>
  <si>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</si>
  <si>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</si>
  <si>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</si>
  <si>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</si>
  <si>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</si>
  <si>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</si>
  <si>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</si>
  <si>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</si>
  <si>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</si>
  <si>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</si>
  <si>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</si>
  <si>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</si>
  <si>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</si>
  <si>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</si>
  <si>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</si>
  <si>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</si>
  <si>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</si>
  <si>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</si>
  <si>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</si>
  <si>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</si>
  <si>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</si>
  <si>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</si>
  <si>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</si>
  <si>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</si>
  <si>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</si>
  <si>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</si>
  <si>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</si>
  <si>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</si>
  <si>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</si>
  <si>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</si>
  <si>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</si>
  <si>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</si>
  <si>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</si>
  <si>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</si>
  <si>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</si>
  <si>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</si>
  <si>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</si>
  <si>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</si>
  <si>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</si>
  <si>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</si>
  <si>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</si>
  <si>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</si>
  <si>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</si>
  <si>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</si>
  <si>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</si>
  <si>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</si>
  <si>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</si>
  <si>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</si>
  <si>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</si>
  <si>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</si>
  <si>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</si>
  <si>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</si>
  <si>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</si>
  <si>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</si>
  <si>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</si>
  <si>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</si>
  <si>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</si>
  <si>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</si>
  <si>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</si>
  <si>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</si>
  <si>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</si>
  <si>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</si>
  <si>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</si>
  <si>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</si>
  <si>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</si>
  <si>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</si>
  <si>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</si>
  <si>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</si>
  <si>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</si>
  <si>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</si>
  <si>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</si>
  <si>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</si>
  <si>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</si>
  <si>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</si>
  <si>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</si>
  <si>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</si>
  <si>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</si>
  <si>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</si>
  <si>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</si>
  <si>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</si>
  <si>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</si>
  <si>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</si>
  <si>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</si>
  <si>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</si>
  <si>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</si>
  <si>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</si>
  <si>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</si>
  <si>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</si>
  <si>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</si>
  <si>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</si>
  <si>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</si>
  <si>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</si>
  <si>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</si>
  <si>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</si>
  <si>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</si>
  <si>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</si>
  <si>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</si>
  <si>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</si>
  <si>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</si>
  <si>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</si>
  <si>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</si>
  <si>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</si>
  <si>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</si>
  <si>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</si>
  <si>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</si>
  <si>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</si>
  <si>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</si>
  <si>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</si>
  <si>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</si>
  <si>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</si>
  <si>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</si>
  <si>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</si>
  <si>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</si>
  <si>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</si>
  <si>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</si>
  <si>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</si>
  <si>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</si>
  <si>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</si>
  <si>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</si>
  <si>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</si>
  <si>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</si>
  <si>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</si>
  <si>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</si>
  <si>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</si>
  <si>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</si>
  <si>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</si>
  <si>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</si>
  <si>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</si>
  <si>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</si>
  <si>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</si>
  <si>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</si>
  <si>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</si>
  <si>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</si>
  <si>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</si>
  <si>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</si>
  <si>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</si>
  <si>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</si>
  <si>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</si>
  <si>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</si>
  <si>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</si>
  <si>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</si>
  <si>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</si>
  <si>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</si>
  <si>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</si>
  <si>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</si>
  <si>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</si>
  <si>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</si>
  <si>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</si>
  <si>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</si>
  <si>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</si>
  <si>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</si>
  <si>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</si>
  <si>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</si>
  <si>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</si>
  <si>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</si>
  <si>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</si>
  <si>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</si>
  <si>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</si>
  <si>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</si>
  <si>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</si>
  <si>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</si>
  <si>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</si>
  <si>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</si>
  <si>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</si>
  <si>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</si>
  <si>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</si>
  <si>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</si>
  <si>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</si>
  <si>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</si>
  <si>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</si>
  <si>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</si>
  <si>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</si>
  <si>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</si>
  <si>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</si>
  <si>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</si>
  <si>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</si>
  <si>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</si>
  <si>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</si>
  <si>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</si>
  <si>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</si>
  <si>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</si>
  <si>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</si>
  <si>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</si>
  <si>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</si>
  <si>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</si>
  <si>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</si>
  <si>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</si>
  <si>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</si>
  <si>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</si>
  <si>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</si>
  <si>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</si>
  <si>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</si>
  <si>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</si>
  <si>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</si>
  <si>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</si>
  <si>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</si>
  <si>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</si>
  <si>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</si>
  <si>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</si>
  <si>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</si>
  <si>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</si>
  <si>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</si>
  <si>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</si>
  <si>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</si>
  <si>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</si>
  <si>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</si>
  <si>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</si>
  <si>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</si>
  <si>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</si>
  <si>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</si>
  <si>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</si>
  <si>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</si>
  <si>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</si>
  <si>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</si>
  <si>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</si>
  <si>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</si>
  <si>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</si>
  <si>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</si>
  <si>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</si>
  <si>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</si>
  <si>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</si>
  <si>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</si>
  <si>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</si>
  <si>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</si>
  <si>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</si>
  <si>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</si>
  <si>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</si>
  <si>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</si>
  <si>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</si>
  <si>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</si>
  <si>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</si>
  <si>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</si>
  <si>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</si>
  <si>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</si>
  <si>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</si>
  <si>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</si>
  <si>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</si>
  <si>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</si>
  <si>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</si>
  <si>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</si>
  <si>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</si>
  <si>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</si>
  <si>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</si>
  <si>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</si>
  <si>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</si>
  <si>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</si>
  <si>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</si>
  <si>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</si>
  <si>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</si>
  <si>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</si>
  <si>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</si>
  <si>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</si>
  <si>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</si>
  <si>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</si>
  <si>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</si>
  <si>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</si>
  <si>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</si>
  <si>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</si>
  <si>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</si>
  <si>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</si>
  <si>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</si>
  <si>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</si>
  <si>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</si>
  <si>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</si>
  <si>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</si>
  <si>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</si>
  <si>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</si>
  <si>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</si>
  <si>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</si>
  <si>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</si>
  <si>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</si>
  <si>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</si>
  <si>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</si>
  <si>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</si>
  <si>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</si>
  <si>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</si>
  <si>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</si>
  <si>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</si>
  <si>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</si>
  <si>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</si>
  <si>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</si>
  <si>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</si>
  <si>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</si>
  <si>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</si>
  <si>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</si>
  <si>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</si>
  <si>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</si>
  <si>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</si>
  <si>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</si>
  <si>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</si>
  <si>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</si>
  <si>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</si>
  <si>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</si>
  <si>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</si>
  <si>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</si>
  <si>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</si>
  <si>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</si>
  <si>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</si>
  <si>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</si>
  <si>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</si>
  <si>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</si>
  <si>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</si>
  <si>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</si>
  <si>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</si>
  <si>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</si>
  <si>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</si>
  <si>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</si>
  <si>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</si>
  <si>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</si>
  <si>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</si>
  <si>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</si>
  <si>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</si>
  <si>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</si>
  <si>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</si>
  <si>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</si>
  <si>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</si>
  <si>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</si>
  <si>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</si>
  <si>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</si>
  <si>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</si>
  <si>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</si>
  <si>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</si>
  <si>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</si>
  <si>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</si>
  <si>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</si>
  <si>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</si>
  <si>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</si>
  <si>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</si>
  <si>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</si>
  <si>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</si>
  <si>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</si>
  <si>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</si>
  <si>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</si>
  <si>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</si>
  <si>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</si>
  <si>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</si>
  <si>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</si>
  <si>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</si>
  <si>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</si>
  <si>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</si>
  <si>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</si>
  <si>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</si>
  <si>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</si>
  <si>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</si>
  <si>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</si>
  <si>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</si>
  <si>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</si>
  <si>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</si>
  <si>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</si>
  <si>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</si>
  <si>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</si>
  <si>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</si>
  <si>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</si>
  <si>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</si>
  <si>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</si>
  <si>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</si>
  <si>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</si>
  <si>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</si>
  <si>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</si>
  <si>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</si>
  <si>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</si>
  <si>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</si>
  <si>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</si>
  <si>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</si>
  <si>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</si>
  <si>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</si>
  <si>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</si>
  <si>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</si>
  <si>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</si>
  <si>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</si>
  <si>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</si>
  <si>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</si>
  <si>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</si>
  <si>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</si>
  <si>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</si>
  <si>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</si>
  <si>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</si>
  <si>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</si>
  <si>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</si>
  <si>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</si>
  <si>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</si>
  <si>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</si>
  <si>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</si>
  <si>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</si>
  <si>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</si>
  <si>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</si>
  <si>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</si>
  <si>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</si>
  <si>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</si>
  <si>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</si>
  <si>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</si>
  <si>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</si>
  <si>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</si>
  <si>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</si>
  <si>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</si>
  <si>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</si>
  <si>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</si>
  <si>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</si>
  <si>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</si>
  <si>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</si>
  <si>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</si>
  <si>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</si>
  <si>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</si>
  <si>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</si>
  <si>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</si>
  <si>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</si>
  <si>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</si>
  <si>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</si>
  <si>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</si>
  <si>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</si>
  <si>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</si>
  <si>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</si>
  <si>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</si>
  <si>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</si>
  <si>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</si>
  <si>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</si>
  <si>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</si>
  <si>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</si>
  <si>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</si>
  <si>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</si>
  <si>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</si>
  <si>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</si>
  <si>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</si>
  <si>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</si>
  <si>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</si>
  <si>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</si>
  <si>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</si>
  <si>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</si>
  <si>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</si>
  <si>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</si>
  <si>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</si>
  <si>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</si>
  <si>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</si>
  <si>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</si>
  <si>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</si>
  <si>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</si>
  <si>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</si>
  <si>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</si>
  <si>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</si>
  <si>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</si>
  <si>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</si>
  <si>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</si>
  <si>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</si>
  <si>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</si>
  <si>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</si>
  <si>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</si>
  <si>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</si>
  <si>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</si>
  <si>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</si>
  <si>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</si>
  <si>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</si>
  <si>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</si>
  <si>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</si>
  <si>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</si>
  <si>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</si>
  <si>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</si>
  <si>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</si>
  <si>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</si>
  <si>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</si>
  <si>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</si>
  <si>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</si>
  <si>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</si>
  <si>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</si>
  <si>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</si>
  <si>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</si>
  <si>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</si>
  <si>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</si>
  <si>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</si>
  <si>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</si>
  <si>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</si>
  <si>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</si>
  <si>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</si>
  <si>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</si>
  <si>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</si>
  <si>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</si>
  <si>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</si>
  <si>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</si>
  <si>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</si>
  <si>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</si>
  <si>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</si>
  <si>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</si>
  <si>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</si>
  <si>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</si>
  <si>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</si>
  <si>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</si>
  <si>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</si>
  <si>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</si>
  <si>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</si>
  <si>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</si>
  <si>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</si>
  <si>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</si>
  <si>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</si>
  <si>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</si>
  <si>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</si>
  <si>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</si>
  <si>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</si>
  <si>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</si>
  <si>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</si>
  <si>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</si>
  <si>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</si>
  <si>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</si>
  <si>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</si>
  <si>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</si>
  <si>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</si>
  <si>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</si>
  <si>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</si>
  <si>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</si>
  <si>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</si>
  <si>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</si>
  <si>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</si>
  <si>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</si>
  <si>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</si>
  <si>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</si>
  <si>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</si>
  <si>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</si>
  <si>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</si>
  <si>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</si>
  <si>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</si>
  <si>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</si>
  <si>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</si>
  <si>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</si>
  <si>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</si>
  <si>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</si>
  <si>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</si>
  <si>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</si>
  <si>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</si>
  <si>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</si>
  <si>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</si>
  <si>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</si>
  <si>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</si>
  <si>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</si>
  <si>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</si>
  <si>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</si>
  <si>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</si>
  <si>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</si>
  <si>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</si>
  <si>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</si>
  <si>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</si>
  <si>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</si>
  <si>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</si>
  <si>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</si>
  <si>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</si>
  <si>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</si>
  <si>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</si>
  <si>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</si>
  <si>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</si>
  <si>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</si>
  <si>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</si>
  <si>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</si>
  <si>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</si>
  <si>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</si>
  <si>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</si>
  <si>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</si>
  <si>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</si>
  <si>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</si>
  <si>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</si>
  <si>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</si>
  <si>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</si>
  <si>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</si>
  <si>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</si>
  <si>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</si>
  <si>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</si>
  <si>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</si>
  <si>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</si>
  <si>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</si>
  <si>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</si>
  <si>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</si>
  <si>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</si>
  <si>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</si>
  <si>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</si>
  <si>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</si>
  <si>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</si>
  <si>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</si>
  <si>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</si>
  <si>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</si>
  <si>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</si>
  <si>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</si>
  <si>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</si>
  <si>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</si>
  <si>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</si>
  <si>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</si>
  <si>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</si>
  <si>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</si>
  <si>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</si>
  <si>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</si>
  <si>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</si>
  <si>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</si>
  <si>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</si>
  <si>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</si>
  <si>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</si>
  <si>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</si>
  <si>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</si>
  <si>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</si>
  <si>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</si>
  <si>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</si>
  <si>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</si>
  <si>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</si>
  <si>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</si>
  <si>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</si>
  <si>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</si>
  <si>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</si>
  <si>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</si>
  <si>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</si>
  <si>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</si>
  <si>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</si>
  <si>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</si>
  <si>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</si>
  <si>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</si>
  <si>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</si>
  <si>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</si>
  <si>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</si>
  <si>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</si>
  <si>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</si>
  <si>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</si>
  <si>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</si>
  <si>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</si>
  <si>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</si>
  <si>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</si>
  <si>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</si>
  <si>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</si>
  <si>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</si>
  <si>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</si>
  <si>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</si>
  <si>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</si>
  <si>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</si>
  <si>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</si>
  <si>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</si>
  <si>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</si>
  <si>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</si>
  <si>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</si>
  <si>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</si>
  <si>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</si>
  <si>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</si>
  <si>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</si>
  <si>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</si>
  <si>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</si>
  <si>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</si>
  <si>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</si>
  <si>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</si>
  <si>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</si>
  <si>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</si>
  <si>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</si>
  <si>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</si>
  <si>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</si>
  <si>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</si>
  <si>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</si>
  <si>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</si>
  <si>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</si>
  <si>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</si>
  <si>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</si>
  <si>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</si>
  <si>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</si>
  <si>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</si>
  <si>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</si>
  <si>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</si>
  <si>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</si>
  <si>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</si>
  <si>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</si>
  <si>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</si>
  <si>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</si>
  <si>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</si>
  <si>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</si>
  <si>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</si>
  <si>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</si>
  <si>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</si>
  <si>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</si>
  <si>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</si>
  <si>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</si>
  <si>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</si>
  <si>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</si>
  <si>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</si>
  <si>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</si>
  <si>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</si>
  <si>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</si>
  <si>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</si>
  <si>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</si>
  <si>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</si>
  <si>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</si>
  <si>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</si>
  <si>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</si>
  <si>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</si>
  <si>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</si>
  <si>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</si>
  <si>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</si>
  <si>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</si>
  <si>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</si>
  <si>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</si>
  <si>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</si>
  <si>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</si>
  <si>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</si>
  <si>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</si>
  <si>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</si>
  <si>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</si>
  <si>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</si>
  <si>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</si>
  <si>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</si>
  <si>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</si>
  <si>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</si>
  <si>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</si>
  <si>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</si>
  <si>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</si>
  <si>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</si>
  <si>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</si>
  <si>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</si>
  <si>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</si>
  <si>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</si>
  <si>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</si>
  <si>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</si>
  <si>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</si>
  <si>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</si>
  <si>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</si>
  <si>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</si>
  <si>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</si>
  <si>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</si>
  <si>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</si>
  <si>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</si>
  <si>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</si>
  <si>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</si>
  <si>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</si>
  <si>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</si>
  <si>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</si>
  <si>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</si>
  <si>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</si>
  <si>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</si>
  <si>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</si>
  <si>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</si>
  <si>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</si>
  <si>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</si>
  <si>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</si>
  <si>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</si>
  <si>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</si>
  <si>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</si>
  <si>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</si>
  <si>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</si>
  <si>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</si>
  <si>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</si>
  <si>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</si>
  <si>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</si>
  <si>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</si>
  <si>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</si>
  <si>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</si>
  <si>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</si>
  <si>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</si>
  <si>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</si>
  <si>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</si>
  <si>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</si>
  <si>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</si>
  <si>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</si>
  <si>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</si>
  <si>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</si>
  <si>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</si>
  <si>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</si>
  <si>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</si>
  <si>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</si>
  <si>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</si>
  <si>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</si>
  <si>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</si>
  <si>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</si>
  <si>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</si>
  <si>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</si>
  <si>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</si>
  <si>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</si>
  <si>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</si>
  <si>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</si>
  <si>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</si>
  <si>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</si>
  <si>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</si>
  <si>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</si>
  <si>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</si>
  <si>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</si>
  <si>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</si>
  <si>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</si>
  <si>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</si>
  <si>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</si>
  <si>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</si>
  <si>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</si>
  <si>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</si>
  <si>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</si>
  <si>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</si>
  <si>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</si>
  <si>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</si>
  <si>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</si>
  <si>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</si>
  <si>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</si>
  <si>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</si>
  <si>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</si>
  <si>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</si>
  <si>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</si>
  <si>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</si>
  <si>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</si>
  <si>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</si>
  <si>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</si>
  <si>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</si>
  <si>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</si>
  <si>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</si>
  <si>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</si>
  <si>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</si>
  <si>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</si>
  <si>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</si>
  <si>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</si>
  <si>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</si>
  <si>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</si>
  <si>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</si>
  <si>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</si>
  <si>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</si>
  <si>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</si>
  <si>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</si>
  <si>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</si>
  <si>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</si>
  <si>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</si>
  <si>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</si>
  <si>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</si>
  <si>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</si>
  <si>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</si>
  <si>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</si>
  <si>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</si>
  <si>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</si>
  <si>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</si>
  <si>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</si>
  <si>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</si>
  <si>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</si>
  <si>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</si>
  <si>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</si>
  <si>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</si>
  <si>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</si>
  <si>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</si>
  <si>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</si>
  <si>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</si>
  <si>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</si>
  <si>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</si>
  <si>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</si>
  <si>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</si>
  <si>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</si>
  <si>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</si>
  <si>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</si>
  <si>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</si>
  <si>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</si>
  <si>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</si>
  <si>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</si>
  <si>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</si>
  <si>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</si>
  <si>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</si>
  <si>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</si>
  <si>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</si>
  <si>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</si>
  <si>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</si>
  <si>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</si>
  <si>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</si>
  <si>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</si>
  <si>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</si>
  <si>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</si>
  <si>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</si>
  <si>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</si>
  <si>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</si>
  <si>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</si>
  <si>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</si>
  <si>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</si>
  <si>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</si>
  <si>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</si>
  <si>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</si>
  <si>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</si>
  <si>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</si>
  <si>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</si>
  <si>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</si>
  <si>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</si>
  <si>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</si>
  <si>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</si>
  <si>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</si>
  <si>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</si>
  <si>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</si>
  <si>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</si>
  <si>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</si>
  <si>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</si>
  <si>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</si>
  <si>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</si>
  <si>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</si>
  <si>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</si>
  <si>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</si>
  <si>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</si>
  <si>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</si>
  <si>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</si>
  <si>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</si>
  <si>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</si>
  <si>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</si>
  <si>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</si>
  <si>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</si>
  <si>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</si>
  <si>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</si>
  <si>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</si>
  <si>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</si>
  <si>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</si>
  <si>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</si>
  <si>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</si>
  <si>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</si>
  <si>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</si>
  <si>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</si>
  <si>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</si>
  <si>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</si>
  <si>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</si>
  <si>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</si>
  <si>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</si>
  <si>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</si>
  <si>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</si>
  <si>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</si>
  <si>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</si>
  <si>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</si>
  <si>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</si>
  <si>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</si>
  <si>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</si>
  <si>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</si>
  <si>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</si>
  <si>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</si>
  <si>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</si>
  <si>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</si>
  <si>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</si>
  <si>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</si>
  <si>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</si>
  <si>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</si>
  <si>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</si>
  <si>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</si>
  <si>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</si>
  <si>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</si>
  <si>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</si>
  <si>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</si>
  <si>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</si>
  <si>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</si>
  <si>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</si>
  <si>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</si>
  <si>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</si>
  <si>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</si>
  <si>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</si>
  <si>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</si>
  <si>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</si>
  <si>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</si>
  <si>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</si>
  <si>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</si>
  <si>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</si>
  <si>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</si>
  <si>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</si>
  <si>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</si>
  <si>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</si>
  <si>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</si>
  <si>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</si>
  <si>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</si>
  <si>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</si>
  <si>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</si>
  <si>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</si>
  <si>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</si>
  <si>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</si>
  <si>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</si>
  <si>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</si>
  <si>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</si>
  <si>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</si>
  <si>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</si>
  <si>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</si>
  <si>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</si>
  <si>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</si>
  <si>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</si>
  <si>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</si>
  <si>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</si>
  <si>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</si>
  <si>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</si>
  <si>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</si>
  <si>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</si>
  <si>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</si>
  <si>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</si>
  <si>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</si>
  <si>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</si>
  <si>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</si>
  <si>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</si>
  <si>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</si>
  <si>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</si>
  <si>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</si>
  <si>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</si>
  <si>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</si>
  <si>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</si>
  <si>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</si>
  <si>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</si>
  <si>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</si>
  <si>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</si>
  <si>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</si>
  <si>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</si>
  <si>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</si>
  <si>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</si>
  <si>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</si>
  <si>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</si>
  <si>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</si>
  <si>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</si>
  <si>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</si>
  <si>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</si>
  <si>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</si>
  <si>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</si>
  <si>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</si>
  <si>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</si>
  <si>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</si>
  <si>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</si>
  <si>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</si>
  <si>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</si>
  <si>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</si>
  <si>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</si>
  <si>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</si>
  <si>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</si>
  <si>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</si>
  <si>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</si>
  <si>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</si>
  <si>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</si>
  <si>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</si>
  <si>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</si>
  <si>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</si>
  <si>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</si>
  <si>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</si>
  <si>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</si>
  <si>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</si>
  <si>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</si>
  <si>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</si>
  <si>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</si>
  <si>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</si>
  <si>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</si>
  <si>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</si>
  <si>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</si>
  <si>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</si>
  <si>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</si>
  <si>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</si>
  <si>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</si>
  <si>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</si>
  <si>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</si>
  <si>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</si>
  <si>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</si>
  <si>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</si>
  <si>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</si>
  <si>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</si>
  <si>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</si>
  <si>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</si>
  <si>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</si>
  <si>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</si>
  <si>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</si>
  <si>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</si>
  <si>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</si>
  <si>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</si>
  <si>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</si>
  <si>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</si>
  <si>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</si>
  <si>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</si>
  <si>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</si>
  <si>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</si>
  <si>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</si>
  <si>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</si>
  <si>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</si>
  <si>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</si>
  <si>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</si>
  <si>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</si>
  <si>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</si>
  <si>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</si>
  <si>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</si>
  <si>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</si>
  <si>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</si>
  <si>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</si>
  <si>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</si>
  <si>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</si>
  <si>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</si>
  <si>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</si>
  <si>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</si>
  <si>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</si>
  <si>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</si>
  <si>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</si>
  <si>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</si>
  <si>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</si>
  <si>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</si>
  <si>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</si>
  <si>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</si>
  <si>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</si>
  <si>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</si>
  <si>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</si>
  <si>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</si>
  <si>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</si>
  <si>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</si>
  <si>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</si>
  <si>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</si>
  <si>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</si>
  <si>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</si>
  <si>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</si>
  <si>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</si>
  <si>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</si>
  <si>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</si>
  <si>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</si>
  <si>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</si>
  <si>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</si>
  <si>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</si>
  <si>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</si>
  <si>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</si>
  <si>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</si>
  <si>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</si>
  <si>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</si>
  <si>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</si>
  <si>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</si>
  <si>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</si>
  <si>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</si>
  <si>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</si>
  <si>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</si>
  <si>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</si>
  <si>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</si>
  <si>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</si>
  <si>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</si>
  <si>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</si>
  <si>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</si>
  <si>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</si>
  <si>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</si>
  <si>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</si>
  <si>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</si>
  <si>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</si>
  <si>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</si>
  <si>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</si>
  <si>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</si>
  <si>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</si>
  <si>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</si>
  <si>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</si>
  <si>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</si>
  <si>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</si>
  <si>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</si>
  <si>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</si>
  <si>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</si>
  <si>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</si>
  <si>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</si>
  <si>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</si>
  <si>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</si>
  <si>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</si>
  <si>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</si>
  <si>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</si>
  <si>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</si>
  <si>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</si>
  <si>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</si>
  <si>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</si>
  <si>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</si>
  <si>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</si>
  <si>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</si>
  <si>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</si>
  <si>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</si>
  <si>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</si>
  <si>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</si>
  <si>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</si>
  <si>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</si>
  <si>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</si>
  <si>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</si>
  <si>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</si>
  <si>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</si>
  <si>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</si>
  <si>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</si>
  <si>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</si>
  <si>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</si>
  <si>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</si>
  <si>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</si>
  <si>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</si>
  <si>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</si>
  <si>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</si>
  <si>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</si>
  <si>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</si>
  <si>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</si>
  <si>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</si>
  <si>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</si>
  <si>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</si>
  <si>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</si>
  <si>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</si>
  <si>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</si>
  <si>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</si>
  <si>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</si>
  <si>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</si>
  <si>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</si>
  <si>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</si>
  <si>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</si>
  <si>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</si>
  <si>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</si>
  <si>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</si>
  <si>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</si>
  <si>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</si>
  <si>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</si>
  <si>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</si>
  <si>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</si>
  <si>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</si>
  <si>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</si>
  <si>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</si>
  <si>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</si>
  <si>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</si>
  <si>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</si>
  <si>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</si>
  <si>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</si>
  <si>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</si>
  <si>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</si>
  <si>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</si>
  <si>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</si>
  <si>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</si>
  <si>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</si>
  <si>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</si>
  <si>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</si>
  <si>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</si>
  <si>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</si>
  <si>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</si>
  <si>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</si>
  <si>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</si>
  <si>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</si>
  <si>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</si>
  <si>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</si>
  <si>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</si>
  <si>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</si>
  <si>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</si>
  <si>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</si>
  <si>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</si>
  <si>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</si>
  <si>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</si>
  <si>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</si>
  <si>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</si>
  <si>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</si>
  <si>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</si>
  <si>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</si>
  <si>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</si>
  <si>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</si>
  <si>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</si>
  <si>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</si>
  <si>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</si>
  <si>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</si>
  <si>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</si>
  <si>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</si>
  <si>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</si>
  <si>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</si>
  <si>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</si>
  <si>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</si>
  <si>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</si>
  <si>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</si>
  <si>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</si>
  <si>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</si>
  <si>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</si>
  <si>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</si>
  <si>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</si>
  <si>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</si>
  <si>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</si>
  <si>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</si>
  <si>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</si>
  <si>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</si>
  <si>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</si>
  <si>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</si>
  <si>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</si>
  <si>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</si>
  <si>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</si>
  <si>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</si>
  <si>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</si>
  <si>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</si>
  <si>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</si>
  <si>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</si>
  <si>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</si>
  <si>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</si>
  <si>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</si>
  <si>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</si>
  <si>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</si>
  <si>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</si>
  <si>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</si>
  <si>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</si>
  <si>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</si>
  <si>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</si>
  <si>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</si>
  <si>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</si>
  <si>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</si>
  <si>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</si>
  <si>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</si>
  <si>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</si>
  <si>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</si>
  <si>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</si>
  <si>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</si>
  <si>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</si>
  <si>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</si>
  <si>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</si>
  <si>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</si>
  <si>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</si>
  <si>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</si>
  <si>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</si>
  <si>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</si>
  <si>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</si>
  <si>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</si>
  <si>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</si>
  <si>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</si>
  <si>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</si>
  <si>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</si>
  <si>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</si>
  <si>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</si>
  <si>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</si>
  <si>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</si>
  <si>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</si>
  <si>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</si>
  <si>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</si>
  <si>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</si>
  <si>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</si>
  <si>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</si>
  <si>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</si>
  <si>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</si>
  <si>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</si>
  <si>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</si>
  <si>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</si>
  <si>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</si>
  <si>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</si>
  <si>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</si>
  <si>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</si>
  <si>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</si>
  <si>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</si>
  <si>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</si>
  <si>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</si>
  <si>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</si>
  <si>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</si>
  <si>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</si>
  <si>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</si>
  <si>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</si>
  <si>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</si>
  <si>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</si>
  <si>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</si>
  <si>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</si>
  <si>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</si>
  <si>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</si>
  <si>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</si>
  <si>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</si>
  <si>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</si>
  <si>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</si>
  <si>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</si>
  <si>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</si>
  <si>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</si>
  <si>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</si>
  <si>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</si>
  <si>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</si>
  <si>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</si>
  <si>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</si>
  <si>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</si>
  <si>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</si>
  <si>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</si>
  <si>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</si>
  <si>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</si>
  <si>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</si>
  <si>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</si>
  <si>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</si>
  <si>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</si>
  <si>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</si>
  <si>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</si>
  <si>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</si>
  <si>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</si>
  <si>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</si>
  <si>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</si>
  <si>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</si>
  <si>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</si>
  <si>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</si>
  <si>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</si>
  <si>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</si>
  <si>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</si>
  <si>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</si>
  <si>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</si>
  <si>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</si>
  <si>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</si>
  <si>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</si>
  <si>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</si>
  <si>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</si>
  <si>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</si>
  <si>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</si>
  <si>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</si>
  <si>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</si>
  <si>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</si>
  <si>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</si>
  <si>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</si>
  <si>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</si>
  <si>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</si>
  <si>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</si>
  <si>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</si>
  <si>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</si>
  <si>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</si>
  <si>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</si>
  <si>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</si>
  <si>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</si>
  <si>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</si>
  <si>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</si>
  <si>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</si>
  <si>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</si>
  <si>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</si>
  <si>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</si>
  <si>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</si>
  <si>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</si>
  <si>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</si>
  <si>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</si>
  <si>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</si>
  <si>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</si>
  <si>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</si>
  <si>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</si>
  <si>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</si>
  <si>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</si>
  <si>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</si>
  <si>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</si>
  <si>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</si>
  <si>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</si>
  <si>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</si>
  <si>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</si>
  <si>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</si>
  <si>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</si>
  <si>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</si>
  <si>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</si>
  <si>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</si>
  <si>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</si>
  <si>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</si>
  <si>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</si>
  <si>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</si>
  <si>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</si>
  <si>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</si>
  <si>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</si>
  <si>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</si>
  <si>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</si>
  <si>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</si>
  <si>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</si>
  <si>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</si>
  <si>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</si>
  <si>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</si>
  <si>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</si>
  <si>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</si>
  <si>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</si>
  <si>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</si>
  <si>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</si>
  <si>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</si>
  <si>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</si>
  <si>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</si>
  <si>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</si>
  <si>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</si>
  <si>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</si>
  <si>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</si>
  <si>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</si>
  <si>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</si>
  <si>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</si>
  <si>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</si>
  <si>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</si>
  <si>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</si>
  <si>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</si>
  <si>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</si>
  <si>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</si>
  <si>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</si>
  <si>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</si>
  <si>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</si>
  <si>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</si>
  <si>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</si>
  <si>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</si>
  <si>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</si>
  <si>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</si>
  <si>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</si>
  <si>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</si>
  <si>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</si>
  <si>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</si>
  <si>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</si>
  <si>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</si>
  <si>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</si>
  <si>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</si>
  <si>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</si>
  <si>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</si>
  <si>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</si>
  <si>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</si>
  <si>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</si>
  <si>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</si>
  <si>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</si>
  <si>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</si>
  <si>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</si>
  <si>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</si>
  <si>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</si>
  <si>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</si>
  <si>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</si>
  <si>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</si>
  <si>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</si>
  <si>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</si>
  <si>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</si>
  <si>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</si>
  <si>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</si>
  <si>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</si>
  <si>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</si>
  <si>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</si>
  <si>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</si>
  <si>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</si>
  <si>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</si>
  <si>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</si>
  <si>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</si>
  <si>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</si>
  <si>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</si>
  <si>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</si>
  <si>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</si>
  <si>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</si>
  <si>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</si>
  <si>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</si>
  <si>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</si>
  <si>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</si>
  <si>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</si>
  <si>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</si>
  <si>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</si>
  <si>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</si>
  <si>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</si>
  <si>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</si>
  <si>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</si>
  <si>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</si>
  <si>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</si>
  <si>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</si>
  <si>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</si>
  <si>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</si>
  <si>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</si>
  <si>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</si>
  <si>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</si>
  <si>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</si>
  <si>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</si>
  <si>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</si>
  <si>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</si>
  <si>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</si>
  <si>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</si>
  <si>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</si>
  <si>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</si>
  <si>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</si>
  <si>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</si>
  <si>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</si>
  <si>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</si>
  <si>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</si>
  <si>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</si>
  <si>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</si>
  <si>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</si>
  <si>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</si>
  <si>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</si>
  <si>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</si>
  <si>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</si>
  <si>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</si>
  <si>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</si>
  <si>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</si>
  <si>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</si>
  <si>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</si>
  <si>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</si>
  <si>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</si>
  <si>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</si>
  <si>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</si>
  <si>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</si>
  <si>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</si>
  <si>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</si>
  <si>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</si>
  <si>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</si>
  <si>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</si>
  <si>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</si>
  <si>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</si>
  <si>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</si>
  <si>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</si>
  <si>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</si>
  <si>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</si>
  <si>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</si>
  <si>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</si>
  <si>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</si>
  <si>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</si>
  <si>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</si>
  <si>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</si>
  <si>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</si>
  <si>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</si>
  <si>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</si>
  <si>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</si>
  <si>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</si>
  <si>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</si>
  <si>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</si>
  <si>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</si>
  <si>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</si>
  <si>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</si>
  <si>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</si>
  <si>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</si>
  <si>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</si>
  <si>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</si>
  <si>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</si>
  <si>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</si>
  <si>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</si>
  <si>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</si>
  <si>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</si>
  <si>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</si>
  <si>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</si>
  <si>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</si>
  <si>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</si>
  <si>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</si>
  <si>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</si>
  <si>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</si>
  <si>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</si>
  <si>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</si>
  <si>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</si>
  <si>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</si>
  <si>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</si>
  <si>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</si>
  <si>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</si>
  <si>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</si>
  <si>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</si>
  <si>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</si>
  <si>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</si>
  <si>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</si>
  <si>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</si>
  <si>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</si>
  <si>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</si>
  <si>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</si>
  <si>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</si>
  <si>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</si>
  <si>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</si>
  <si>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</si>
  <si>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</si>
  <si>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</si>
  <si>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</si>
  <si>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</si>
  <si>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</si>
  <si>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</si>
  <si>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</si>
  <si>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</si>
  <si>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</si>
  <si>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</si>
  <si>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</si>
  <si>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</si>
  <si>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</si>
  <si>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</si>
  <si>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</si>
  <si>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</si>
  <si>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</si>
  <si>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</si>
  <si>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</si>
  <si>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</si>
  <si>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</si>
  <si>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</si>
  <si>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</si>
  <si>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</si>
  <si>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</si>
  <si>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</si>
  <si>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</si>
  <si>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</si>
  <si>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</si>
  <si>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</si>
  <si>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</si>
  <si>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</si>
  <si>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</si>
  <si>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</si>
  <si>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</si>
  <si>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</si>
  <si>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</si>
  <si>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</si>
  <si>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</si>
  <si>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</si>
  <si>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</si>
  <si>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</si>
  <si>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</si>
  <si>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</si>
  <si>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</si>
  <si>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</si>
  <si>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</si>
  <si>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</si>
  <si>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</si>
  <si>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</si>
  <si>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</si>
  <si>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</si>
  <si>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</si>
  <si>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</si>
  <si>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</si>
  <si>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</si>
  <si>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</si>
  <si>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</si>
  <si>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</si>
  <si>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</si>
  <si>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</si>
  <si>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</si>
  <si>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</si>
  <si>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</si>
  <si>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</si>
  <si>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</si>
  <si>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</si>
  <si>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</si>
  <si>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</si>
  <si>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</si>
  <si>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</si>
  <si>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</si>
  <si>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</si>
  <si>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</si>
  <si>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</si>
  <si>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</si>
  <si>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</si>
  <si>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</si>
  <si>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</si>
  <si>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</si>
  <si>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</si>
  <si>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</si>
  <si>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</si>
  <si>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</si>
  <si>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</si>
  <si>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</si>
  <si>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</si>
  <si>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</si>
  <si>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</si>
  <si>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</si>
  <si>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</si>
  <si>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</si>
  <si>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</si>
  <si>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</si>
  <si>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</si>
  <si>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</si>
  <si>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</si>
  <si>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</si>
  <si>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</si>
  <si>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</si>
  <si>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</si>
  <si>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</si>
  <si>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</si>
  <si>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</si>
  <si>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</si>
  <si>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</si>
  <si>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</si>
  <si>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</si>
  <si>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</si>
  <si>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</si>
  <si>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</si>
  <si>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</si>
  <si>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</si>
  <si>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</si>
  <si>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</si>
  <si>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</si>
  <si>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</si>
  <si>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</si>
  <si>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</si>
  <si>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</si>
  <si>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</si>
  <si>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</si>
  <si>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</si>
  <si>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</si>
  <si>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</si>
  <si>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</si>
  <si>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</si>
  <si>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</si>
  <si>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</si>
  <si>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</si>
  <si>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</si>
  <si>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</si>
  <si>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</si>
  <si>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</si>
  <si>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</si>
  <si>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</si>
  <si>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</si>
  <si>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</si>
  <si>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</si>
  <si>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</si>
  <si>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</si>
  <si>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</si>
  <si>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</si>
  <si>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</si>
  <si>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</si>
  <si>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</si>
  <si>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</si>
  <si>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</si>
  <si>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</si>
  <si>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</si>
  <si>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</si>
  <si>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</si>
  <si>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</si>
  <si>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</si>
  <si>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</si>
  <si>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</si>
  <si>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</si>
  <si>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</si>
  <si>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</si>
  <si>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</si>
  <si>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</si>
  <si>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</si>
  <si>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</si>
  <si>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</si>
  <si>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</si>
  <si>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</si>
  <si>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</si>
  <si>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</si>
  <si>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</si>
  <si>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</si>
  <si>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</si>
  <si>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</si>
  <si>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</si>
  <si>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</si>
  <si>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</si>
  <si>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</si>
  <si>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</si>
  <si>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</si>
  <si>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</si>
  <si>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</si>
  <si>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</si>
  <si>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</si>
  <si>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</si>
  <si>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</si>
  <si>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</si>
  <si>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</si>
  <si>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</si>
  <si>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</si>
  <si>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</si>
  <si>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</si>
  <si>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</si>
  <si>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</si>
  <si>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</si>
  <si>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</si>
  <si>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</si>
  <si>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</si>
  <si>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</si>
  <si>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</si>
  <si>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</si>
  <si>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</si>
  <si>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</si>
  <si>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</si>
  <si>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</si>
  <si>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</si>
  <si>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</si>
  <si>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</si>
  <si>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</si>
  <si>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</si>
  <si>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</si>
  <si>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</si>
  <si>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</si>
  <si>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</si>
  <si>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</si>
  <si>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</si>
  <si>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</si>
  <si>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</si>
  <si>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</si>
  <si>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</si>
  <si>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</si>
  <si>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</si>
  <si>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</si>
  <si>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</si>
  <si>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</si>
  <si>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</si>
  <si>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</si>
  <si>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</si>
  <si>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</si>
  <si>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</si>
  <si>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</si>
  <si>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</si>
  <si>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</si>
  <si>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</si>
  <si>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</si>
  <si>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</si>
  <si>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</si>
  <si>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</si>
  <si>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</si>
  <si>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</si>
  <si>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</si>
  <si>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</si>
  <si>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</si>
  <si>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</si>
  <si>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</si>
  <si>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</si>
  <si>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</si>
  <si>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</si>
  <si>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</si>
  <si>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</si>
  <si>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</si>
  <si>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</si>
  <si>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</si>
  <si>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</si>
  <si>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</si>
  <si>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</si>
  <si>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</si>
  <si>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</si>
  <si>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</si>
  <si>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</si>
  <si>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</si>
  <si>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</si>
  <si>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</si>
  <si>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</si>
  <si>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</si>
  <si>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</si>
  <si>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</si>
  <si>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</si>
  <si>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</si>
  <si>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</si>
  <si>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</si>
  <si>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</si>
  <si>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</si>
  <si>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</si>
  <si>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</si>
  <si>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</si>
  <si>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</si>
  <si>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</si>
  <si>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</si>
  <si>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</si>
  <si>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</si>
  <si>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</si>
  <si>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</si>
  <si>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</si>
  <si>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</si>
  <si>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</si>
  <si>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</si>
  <si>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</si>
  <si>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</si>
  <si>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</si>
  <si>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</si>
  <si>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</si>
  <si>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</si>
  <si>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</si>
  <si>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</si>
  <si>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</si>
  <si>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</si>
  <si>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</si>
  <si>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</si>
  <si>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</si>
  <si>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</si>
  <si>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</si>
  <si>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</si>
  <si>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</si>
  <si>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</si>
  <si>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</si>
  <si>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</si>
  <si>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</si>
  <si>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</si>
  <si>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</si>
  <si>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</si>
  <si>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</si>
  <si>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</si>
  <si>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</si>
  <si>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</si>
  <si>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</si>
  <si>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</si>
  <si>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</si>
  <si>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</si>
  <si>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</si>
  <si>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</si>
  <si>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</si>
  <si>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</si>
  <si>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</si>
  <si>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</si>
  <si>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</si>
  <si>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</si>
  <si>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</si>
  <si>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</si>
  <si>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</si>
  <si>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</si>
  <si>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</si>
  <si>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</si>
  <si>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</si>
  <si>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</si>
  <si>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</si>
  <si>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</si>
  <si>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</si>
  <si>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</si>
  <si>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</si>
  <si>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</si>
  <si>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</si>
  <si>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</si>
  <si>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</si>
  <si>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</si>
  <si>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</si>
  <si>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</si>
  <si>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</si>
  <si>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</si>
  <si>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</si>
  <si>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</si>
  <si>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</si>
  <si>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</si>
  <si>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</si>
  <si>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</si>
  <si>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</si>
  <si>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</si>
  <si>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</si>
  <si>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</si>
  <si>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</si>
  <si>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</si>
  <si>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</si>
  <si>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</si>
  <si>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</si>
  <si>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</si>
  <si>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</si>
  <si>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</si>
  <si>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</si>
  <si>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</si>
  <si>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</si>
  <si>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</si>
  <si>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</si>
  <si>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</si>
  <si>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</si>
  <si>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</si>
  <si>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</si>
  <si>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</si>
  <si>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</si>
  <si>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</si>
  <si>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</si>
  <si>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</si>
  <si>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</si>
  <si>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</si>
  <si>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</si>
  <si>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</si>
  <si>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</si>
  <si>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</si>
  <si>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</si>
  <si>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</si>
  <si>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</si>
  <si>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</si>
  <si>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</si>
  <si>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</si>
  <si>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</si>
  <si>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</si>
  <si>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</si>
  <si>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</si>
  <si>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</si>
  <si>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</si>
  <si>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</si>
  <si>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</si>
  <si>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</si>
  <si>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</si>
  <si>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</si>
  <si>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</si>
  <si>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</si>
  <si>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</si>
  <si>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</si>
  <si>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</si>
  <si>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</si>
  <si>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</si>
  <si>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</si>
  <si>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</si>
  <si>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</si>
  <si>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</si>
  <si>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</si>
  <si>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</si>
  <si>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</si>
  <si>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</si>
  <si>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</si>
  <si>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</si>
  <si>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</si>
  <si>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</si>
  <si>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</si>
  <si>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</si>
  <si>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</si>
  <si>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</si>
  <si>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</si>
  <si>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</si>
  <si>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</si>
  <si>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</si>
  <si>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</si>
  <si>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</si>
  <si>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</si>
  <si>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</si>
  <si>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</si>
  <si>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</si>
  <si>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</si>
  <si>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</si>
  <si>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</si>
  <si>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</si>
  <si>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</si>
  <si>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</si>
  <si>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</si>
  <si>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</si>
  <si>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</si>
  <si>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</si>
  <si>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</si>
  <si>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</si>
  <si>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</si>
  <si>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</si>
  <si>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</si>
  <si>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</si>
  <si>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</si>
  <si>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</si>
  <si>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</si>
  <si>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</si>
  <si>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</si>
  <si>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</si>
  <si>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</si>
  <si>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</si>
  <si>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</si>
  <si>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</si>
  <si>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</si>
  <si>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</si>
  <si>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</si>
  <si>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</si>
  <si>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</si>
  <si>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</si>
  <si>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</si>
  <si>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</si>
  <si>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</si>
  <si>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</si>
  <si>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</si>
  <si>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</si>
  <si>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</si>
  <si>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</si>
  <si>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</si>
  <si>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</si>
  <si>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</si>
  <si>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</si>
  <si>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</si>
  <si>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</si>
  <si>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</si>
  <si>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</si>
  <si>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</si>
  <si>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</si>
  <si>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</si>
  <si>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</si>
  <si>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</si>
  <si>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</si>
  <si>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</si>
  <si>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</si>
  <si>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</si>
  <si>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</si>
  <si>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</si>
  <si>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</si>
  <si>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</si>
  <si>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</si>
  <si>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</si>
  <si>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</si>
  <si>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</si>
  <si>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</si>
  <si>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</si>
  <si>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</si>
  <si>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</si>
  <si>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</si>
  <si>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</si>
  <si>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</si>
  <si>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</si>
  <si>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</si>
  <si>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</si>
  <si>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</si>
  <si>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</si>
  <si>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</si>
  <si>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</si>
  <si>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</si>
  <si>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</si>
  <si>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</si>
  <si>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</si>
  <si>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</si>
  <si>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</si>
  <si>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</si>
  <si>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</si>
  <si>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</si>
  <si>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</si>
  <si>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</si>
  <si>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</si>
  <si>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</si>
  <si>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</si>
  <si>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</si>
  <si>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</si>
  <si>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</si>
  <si>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</si>
  <si>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</si>
  <si>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</si>
  <si>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</si>
  <si>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</si>
  <si>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</si>
  <si>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</si>
  <si>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</si>
  <si>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</si>
  <si>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</si>
  <si>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</si>
  <si>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</si>
  <si>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</si>
  <si>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</si>
  <si>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</si>
  <si>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</si>
  <si>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</si>
  <si>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</si>
  <si>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</si>
  <si>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</si>
  <si>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</si>
  <si>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</si>
  <si>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</si>
  <si>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</si>
  <si>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</si>
  <si>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</si>
  <si>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</si>
  <si>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</si>
  <si>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</si>
  <si>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</si>
  <si>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</si>
  <si>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</si>
  <si>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</si>
  <si>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</si>
  <si>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</si>
  <si>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</si>
  <si>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</si>
  <si>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</si>
  <si>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</si>
  <si>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</si>
  <si>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</si>
  <si>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</si>
  <si>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</si>
  <si>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</si>
  <si>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</si>
  <si>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</si>
  <si>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</si>
  <si>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</si>
  <si>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</si>
  <si>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</si>
  <si>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</si>
  <si>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</si>
  <si>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</si>
  <si>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</si>
  <si>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</si>
  <si>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</si>
  <si>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</si>
  <si>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</si>
  <si>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</si>
  <si>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</si>
  <si>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</si>
  <si>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</si>
  <si>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</si>
  <si>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</si>
  <si>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</si>
  <si>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</si>
  <si>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</si>
  <si>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</si>
  <si>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</si>
  <si>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</si>
  <si>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</si>
  <si>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</si>
  <si>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</si>
  <si>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</si>
  <si>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</si>
  <si>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</si>
  <si>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</si>
  <si>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</si>
  <si>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</si>
  <si>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</si>
  <si>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</si>
  <si>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</si>
  <si>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</si>
  <si>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</si>
  <si>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</si>
  <si>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</si>
  <si>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</si>
  <si>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</si>
  <si>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</si>
  <si>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</si>
  <si>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</si>
  <si>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</si>
  <si>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</si>
  <si>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</si>
  <si>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</si>
  <si>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</si>
  <si>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</si>
  <si>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</si>
  <si>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</si>
  <si>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</si>
  <si>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</si>
  <si>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</si>
  <si>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</si>
  <si>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</si>
  <si>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</si>
  <si>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</si>
  <si>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</si>
  <si>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</si>
  <si>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</si>
  <si>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</si>
  <si>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</si>
  <si>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</si>
  <si>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</si>
  <si>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</si>
  <si>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</si>
  <si>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</si>
  <si>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</si>
  <si>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</si>
  <si>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</si>
  <si>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</si>
  <si>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</si>
  <si>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</si>
  <si>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</si>
  <si>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</si>
  <si>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</si>
  <si>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</si>
  <si>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</si>
  <si>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</si>
  <si>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</si>
  <si>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</si>
  <si>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</si>
  <si>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</si>
  <si>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</si>
  <si>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</si>
  <si>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</si>
  <si>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</si>
  <si>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</si>
  <si>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</si>
  <si>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</si>
  <si>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</si>
  <si>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</si>
  <si>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</si>
  <si>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</si>
  <si>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</si>
  <si>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</si>
  <si>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</si>
  <si>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</si>
  <si>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</si>
  <si>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</si>
  <si>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</si>
  <si>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</si>
  <si>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</si>
  <si>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</si>
  <si>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</si>
  <si>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</si>
  <si>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</si>
  <si>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</si>
  <si>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</si>
  <si>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</si>
  <si>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</si>
  <si>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</si>
  <si>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</si>
  <si>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</si>
  <si>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</si>
  <si>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</si>
  <si>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</si>
  <si>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</si>
  <si>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</si>
  <si>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</si>
  <si>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</si>
  <si>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</si>
  <si>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</si>
  <si>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</si>
  <si>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</si>
  <si>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</si>
  <si>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</si>
  <si>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</si>
  <si>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</si>
  <si>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</si>
  <si>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</si>
  <si>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</si>
  <si>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</si>
  <si>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</si>
  <si>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</si>
  <si>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</si>
  <si>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</si>
  <si>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</si>
  <si>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</si>
  <si>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</si>
  <si>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</si>
  <si>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</si>
  <si>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</si>
  <si>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</si>
  <si>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</si>
  <si>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</si>
  <si>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</si>
  <si>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</si>
  <si>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</si>
  <si>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</si>
  <si>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</si>
  <si>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</si>
  <si>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</si>
  <si>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</si>
  <si>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</si>
  <si>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</si>
  <si>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</si>
  <si>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</si>
  <si>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</si>
  <si>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</si>
  <si>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</si>
  <si>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</si>
  <si>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</si>
  <si>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</si>
  <si>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</si>
  <si>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</si>
  <si>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</si>
  <si>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</si>
  <si>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</si>
  <si>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</si>
  <si>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</si>
  <si>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</si>
  <si>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</si>
  <si>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</si>
  <si>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</si>
  <si>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</si>
  <si>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</si>
  <si>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</si>
  <si>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</si>
  <si>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</si>
  <si>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</si>
  <si>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</si>
  <si>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</si>
  <si>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</si>
  <si>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</si>
  <si>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</si>
  <si>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</si>
  <si>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</si>
  <si>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</si>
  <si>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</si>
  <si>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</si>
  <si>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</si>
  <si>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</si>
  <si>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</si>
  <si>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</si>
  <si>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</si>
  <si>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</si>
  <si>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</si>
  <si>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</si>
  <si>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</si>
  <si>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</si>
  <si>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</si>
  <si>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</si>
  <si>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</si>
  <si>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</si>
  <si>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</si>
  <si>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</si>
  <si>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</si>
  <si>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</si>
  <si>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</si>
  <si>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</si>
  <si>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</si>
  <si>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</si>
  <si>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</si>
  <si>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</si>
  <si>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</si>
  <si>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</si>
  <si>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</si>
  <si>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</si>
  <si>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</si>
  <si>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</si>
  <si>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</si>
  <si>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</si>
  <si>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</si>
  <si>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</si>
  <si>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</si>
  <si>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</si>
  <si>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</si>
  <si>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</si>
  <si>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</si>
  <si>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</si>
  <si>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</si>
  <si>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</si>
  <si>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</si>
  <si>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</si>
  <si>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</si>
  <si>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</si>
  <si>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</si>
  <si>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</si>
  <si>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</si>
  <si>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</si>
  <si>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</si>
  <si>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</si>
  <si>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</si>
  <si>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</si>
  <si>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</si>
  <si>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</si>
  <si>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</si>
  <si>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</si>
  <si>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</si>
  <si>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</si>
  <si>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</si>
  <si>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</si>
  <si>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</si>
  <si>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</si>
  <si>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</si>
  <si>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</si>
  <si>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</si>
  <si>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</si>
  <si>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</si>
  <si>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</si>
  <si>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</si>
  <si>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</si>
  <si>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</si>
  <si>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</si>
  <si>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</si>
  <si>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</si>
  <si>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</si>
  <si>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</si>
  <si>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</si>
  <si>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</si>
  <si>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</si>
  <si>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</si>
  <si>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</si>
  <si>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</si>
  <si>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</si>
  <si>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</si>
  <si>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</si>
  <si>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</si>
  <si>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</si>
  <si>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</si>
  <si>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</si>
  <si>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</si>
  <si>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</si>
  <si>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</si>
  <si>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</si>
  <si>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</si>
  <si>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</si>
  <si>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</si>
  <si>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</si>
  <si>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</si>
  <si>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</si>
  <si>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</si>
  <si>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</si>
  <si>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</si>
  <si>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</si>
  <si>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</si>
  <si>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</si>
  <si>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</si>
  <si>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</si>
  <si>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</si>
  <si>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</si>
  <si>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</si>
  <si>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</si>
  <si>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</si>
  <si>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</si>
  <si>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</si>
  <si>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</si>
  <si>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</si>
  <si>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</si>
  <si>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</si>
  <si>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</si>
  <si>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</si>
  <si>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</si>
  <si>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</si>
  <si>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</si>
  <si>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</si>
  <si>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</si>
  <si>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</si>
  <si>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</si>
  <si>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</si>
  <si>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</si>
  <si>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</si>
  <si>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</si>
  <si>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</si>
  <si>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</si>
  <si>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</si>
  <si>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</si>
  <si>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</si>
  <si>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</si>
  <si>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</si>
  <si>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</si>
  <si>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</si>
  <si>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</si>
  <si>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</si>
  <si>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</si>
  <si>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</si>
  <si>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</si>
  <si>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</si>
  <si>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</si>
  <si>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</si>
  <si>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</si>
  <si>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</si>
  <si>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</si>
  <si>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</si>
  <si>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</si>
  <si>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</si>
  <si>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</si>
  <si>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</si>
  <si>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</si>
  <si>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</si>
  <si>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</si>
  <si>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</si>
  <si>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</si>
  <si>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</si>
  <si>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</si>
  <si>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</si>
  <si>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</si>
  <si>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</si>
  <si>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</si>
  <si>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</si>
  <si>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</si>
  <si>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</si>
  <si>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</si>
  <si>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</si>
  <si>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</si>
  <si>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</si>
  <si>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</si>
  <si>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</si>
  <si>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</si>
  <si>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</si>
  <si>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</si>
  <si>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</si>
  <si>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</si>
  <si>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</si>
  <si>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</si>
  <si>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</si>
  <si>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</si>
  <si>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</si>
  <si>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</si>
  <si>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</si>
  <si>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</si>
  <si>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</si>
  <si>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</si>
  <si>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</si>
  <si>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</si>
  <si>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</si>
  <si>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</si>
  <si>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</si>
  <si>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</si>
  <si>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</si>
  <si>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</si>
  <si>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</si>
  <si>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</si>
  <si>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</si>
  <si>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</si>
  <si>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</si>
  <si>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</si>
  <si>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</si>
  <si>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</si>
  <si>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</si>
  <si>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</si>
  <si>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</si>
  <si>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</si>
  <si>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</si>
  <si>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</si>
  <si>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</si>
  <si>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</si>
  <si>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</si>
  <si>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</si>
  <si>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</si>
  <si>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</si>
  <si>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</si>
  <si>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</si>
  <si>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</si>
  <si>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</si>
  <si>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</si>
  <si>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</si>
  <si>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</si>
  <si>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</si>
  <si>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</si>
  <si>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</si>
  <si>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</si>
  <si>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</si>
  <si>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</si>
  <si>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</si>
  <si>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</si>
  <si>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</si>
  <si>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</si>
  <si>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</si>
  <si>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</si>
  <si>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</si>
  <si>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</si>
  <si>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</si>
  <si>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</si>
  <si>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</si>
  <si>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</si>
  <si>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</si>
  <si>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</si>
  <si>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</si>
  <si>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</si>
  <si>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</si>
  <si>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</si>
  <si>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</si>
  <si>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</si>
  <si>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</si>
  <si>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</si>
  <si>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</si>
  <si>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</si>
  <si>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</si>
  <si>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</si>
  <si>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</si>
  <si>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</si>
  <si>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</si>
  <si>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</si>
  <si>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</si>
  <si>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</si>
  <si>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</si>
  <si>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</si>
  <si>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</si>
  <si>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</si>
  <si>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</si>
  <si>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</si>
  <si>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</si>
  <si>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</si>
  <si>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</si>
  <si>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</si>
  <si>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</si>
  <si>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</si>
  <si>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</si>
  <si>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</si>
  <si>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</si>
  <si>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</si>
  <si>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</si>
  <si>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</si>
  <si>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</si>
  <si>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</si>
  <si>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</si>
  <si>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</si>
  <si>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</si>
  <si>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</si>
  <si>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</si>
  <si>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</si>
  <si>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</si>
  <si>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</si>
  <si>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</si>
  <si>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</si>
  <si>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</si>
  <si>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</si>
  <si>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</si>
  <si>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</si>
  <si>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</si>
  <si>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</si>
  <si>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</si>
  <si>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</si>
  <si>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</si>
  <si>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</si>
  <si>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</si>
  <si>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</si>
  <si>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</si>
  <si>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</si>
  <si>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</si>
  <si>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</si>
  <si>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</si>
  <si>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</si>
  <si>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</si>
  <si>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</si>
  <si>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</si>
  <si>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</si>
  <si>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</si>
  <si>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</si>
  <si>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</si>
  <si>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</si>
  <si>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</si>
  <si>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</si>
  <si>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</si>
  <si>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</si>
  <si>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</si>
  <si>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</si>
  <si>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</si>
  <si>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</si>
  <si>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</si>
  <si>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</si>
  <si>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</si>
  <si>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</si>
  <si>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</si>
  <si>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</si>
  <si>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</si>
  <si>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</si>
  <si>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</si>
  <si>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</si>
  <si>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</si>
  <si>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</si>
  <si>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</si>
  <si>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</si>
  <si>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</si>
  <si>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</si>
  <si>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</si>
  <si>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</si>
  <si>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</si>
  <si>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</si>
  <si>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</si>
  <si>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</si>
  <si>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</si>
  <si>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</si>
  <si>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</si>
  <si>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</si>
  <si>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</si>
  <si>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</si>
  <si>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</si>
  <si>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</si>
  <si>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</si>
  <si>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</si>
  <si>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</si>
  <si>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</si>
  <si>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</si>
  <si>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</si>
  <si>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</si>
  <si>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</si>
  <si>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</si>
  <si>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</si>
  <si>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</si>
  <si>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</si>
  <si>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</si>
  <si>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</si>
  <si>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</si>
  <si>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</si>
  <si>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</si>
  <si>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</si>
  <si>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</si>
  <si>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</si>
  <si>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</si>
  <si>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</si>
  <si>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</si>
  <si>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</si>
  <si>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</si>
  <si>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</si>
  <si>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</si>
  <si>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</si>
  <si>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</si>
  <si>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</si>
  <si>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</si>
  <si>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</si>
  <si>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</si>
  <si>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</si>
  <si>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</si>
  <si>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</si>
  <si>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</si>
  <si>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</si>
  <si>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</si>
  <si>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</si>
  <si>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</si>
  <si>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</si>
  <si>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</si>
  <si>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</si>
  <si>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</si>
  <si>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</si>
  <si>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</si>
  <si>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</si>
  <si>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</si>
  <si>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</si>
  <si>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</si>
  <si>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</si>
  <si>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</si>
  <si>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</si>
  <si>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</si>
  <si>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</si>
  <si>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</si>
  <si>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</si>
  <si>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</si>
  <si>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</si>
  <si>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</si>
  <si>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</si>
  <si>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</si>
  <si>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</si>
  <si>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</si>
  <si>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</si>
  <si>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</si>
  <si>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</si>
  <si>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</si>
  <si>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</si>
  <si>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</si>
  <si>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</si>
  <si>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</si>
  <si>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</si>
  <si>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</si>
  <si>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</si>
  <si>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</si>
  <si>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</si>
  <si>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</si>
  <si>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</si>
  <si>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</si>
  <si>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</si>
  <si>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</si>
  <si>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</si>
  <si>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</si>
  <si>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</si>
  <si>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</si>
  <si>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</si>
  <si>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</si>
  <si>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</si>
  <si>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</si>
  <si>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</si>
  <si>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</si>
  <si>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</si>
  <si>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</si>
  <si>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</si>
  <si>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</si>
  <si>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</si>
  <si>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</si>
  <si>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</si>
  <si>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</si>
  <si>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</si>
  <si>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</si>
  <si>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</si>
  <si>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</si>
  <si>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</si>
  <si>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</si>
  <si>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</si>
  <si>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</si>
  <si>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</si>
  <si>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</si>
  <si>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</si>
  <si>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</si>
  <si>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</si>
  <si>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</si>
  <si>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</si>
  <si>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</si>
  <si>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</si>
  <si>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</si>
  <si>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</si>
  <si>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</si>
  <si>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</si>
  <si>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</si>
  <si>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</si>
  <si>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</si>
  <si>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</si>
  <si>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</si>
  <si>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</si>
  <si>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</si>
  <si>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</si>
  <si>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</si>
  <si>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</si>
  <si>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</si>
  <si>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</si>
  <si>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</si>
  <si>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</si>
  <si>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</si>
  <si>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</si>
  <si>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</si>
  <si>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</si>
  <si>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</si>
  <si>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</si>
  <si>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</si>
  <si>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</si>
  <si>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</si>
  <si>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</si>
  <si>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</si>
  <si>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</si>
  <si>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</si>
  <si>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</si>
  <si>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</si>
  <si>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</si>
  <si>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</si>
  <si>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</si>
  <si>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</si>
  <si>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</si>
  <si>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</si>
  <si>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</si>
  <si>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</si>
  <si>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</si>
  <si>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</si>
  <si>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</si>
  <si>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</si>
  <si>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</si>
  <si>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</si>
  <si>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</si>
  <si>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</si>
  <si>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</si>
  <si>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</si>
  <si>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</si>
  <si>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</si>
  <si>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</si>
  <si>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</si>
  <si>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</si>
  <si>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</si>
  <si>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</si>
  <si>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</si>
  <si>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</si>
  <si>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</si>
  <si>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</si>
  <si>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</si>
  <si>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</si>
  <si>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</si>
  <si>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</si>
  <si>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</si>
  <si>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</si>
  <si>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</si>
  <si>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</si>
  <si>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</si>
  <si>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</si>
  <si>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</si>
  <si>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</si>
  <si>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</si>
  <si>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</si>
  <si>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</si>
  <si>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</si>
  <si>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</si>
  <si>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</si>
  <si>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</si>
  <si>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</si>
  <si>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</si>
  <si>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</si>
  <si>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</si>
  <si>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</si>
  <si>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</si>
  <si>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</si>
  <si>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</si>
  <si>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</si>
  <si>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</si>
  <si>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</si>
  <si>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</si>
  <si>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</si>
  <si>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</si>
  <si>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</si>
  <si>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</si>
  <si>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</si>
  <si>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</si>
  <si>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</si>
  <si>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</si>
  <si>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</si>
  <si>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</si>
  <si>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</si>
  <si>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</si>
  <si>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</si>
  <si>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</si>
  <si>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</si>
  <si>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</si>
  <si>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</si>
  <si>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</si>
  <si>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</si>
  <si>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</si>
  <si>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</si>
  <si>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</si>
  <si>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</si>
  <si>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</si>
  <si>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</si>
  <si>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</si>
  <si>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</si>
  <si>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</si>
  <si>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</si>
  <si>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</si>
  <si>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</si>
  <si>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</si>
  <si>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</si>
  <si>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</si>
  <si>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</si>
  <si>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</si>
  <si>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</si>
  <si>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</si>
  <si>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</si>
  <si>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</si>
  <si>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</si>
  <si>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</si>
  <si>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</si>
  <si>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</si>
  <si>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</si>
  <si>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</si>
  <si>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</si>
  <si>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</si>
  <si>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</si>
  <si>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</si>
  <si>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</si>
  <si>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</si>
  <si>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</si>
  <si>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</si>
  <si>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</si>
  <si>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</si>
  <si>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</si>
  <si>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</si>
  <si>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</si>
  <si>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</si>
  <si>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</si>
  <si>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</si>
  <si>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</si>
  <si>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</si>
  <si>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</si>
  <si>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</si>
  <si>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</si>
  <si>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</si>
  <si>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</si>
  <si>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</si>
  <si>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</si>
  <si>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</si>
  <si>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</si>
  <si>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</si>
  <si>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</si>
  <si>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</si>
  <si>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</si>
  <si>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</si>
  <si>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</si>
  <si>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</si>
  <si>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</si>
  <si>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</si>
  <si>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</si>
  <si>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</si>
  <si>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</si>
  <si>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</si>
  <si>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</si>
  <si>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</si>
  <si>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</si>
  <si>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</si>
  <si>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</si>
  <si>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</si>
  <si>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</si>
  <si>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</si>
  <si>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</si>
  <si>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</si>
  <si>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</si>
  <si>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</si>
  <si>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</si>
  <si>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</si>
  <si>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</si>
  <si>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</si>
  <si>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</si>
  <si>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</si>
  <si>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</si>
  <si>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</si>
  <si>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</si>
  <si>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</si>
  <si>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</si>
  <si>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</si>
  <si>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</si>
  <si>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</si>
  <si>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</si>
  <si>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</si>
  <si>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</si>
  <si>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</si>
  <si>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</si>
  <si>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</si>
  <si>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</si>
  <si>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</si>
  <si>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</si>
  <si>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</si>
  <si>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</si>
  <si>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</si>
  <si>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</si>
  <si>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</si>
  <si>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</si>
  <si>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</si>
  <si>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</si>
  <si>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</si>
  <si>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</si>
  <si>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</si>
  <si>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</si>
  <si>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</si>
  <si>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</si>
  <si>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</si>
  <si>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</si>
  <si>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</si>
  <si>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</si>
  <si>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</si>
  <si>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</si>
  <si>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</si>
  <si>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</si>
  <si>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</si>
  <si>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</si>
  <si>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</si>
  <si>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</si>
  <si>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</si>
  <si>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</si>
  <si>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</si>
  <si>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</si>
  <si>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</si>
  <si>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</si>
  <si>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</si>
  <si>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</si>
  <si>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</si>
  <si>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</si>
  <si>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</si>
  <si>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</si>
  <si>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</si>
  <si>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</si>
  <si>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</si>
  <si>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</si>
  <si>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</si>
  <si>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</si>
  <si>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</si>
  <si>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</si>
  <si>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</si>
  <si>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</si>
  <si>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</si>
  <si>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</si>
  <si>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</si>
  <si>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</si>
  <si>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</si>
  <si>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</si>
  <si>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</si>
  <si>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</si>
  <si>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</si>
  <si>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</si>
  <si>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</si>
  <si>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</si>
  <si>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</si>
  <si>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</si>
  <si>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</si>
  <si>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</si>
  <si>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</si>
  <si>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</si>
  <si>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</si>
  <si>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</si>
  <si>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</si>
  <si>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</si>
  <si>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</si>
  <si>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</si>
  <si>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</si>
  <si>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</si>
  <si>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</si>
  <si>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</si>
  <si>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</si>
  <si>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</si>
  <si>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</si>
  <si>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</si>
  <si>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</si>
  <si>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</si>
  <si>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</si>
  <si>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</si>
  <si>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</si>
  <si>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</si>
  <si>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</si>
  <si>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</si>
  <si>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</si>
  <si>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</si>
  <si>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</si>
  <si>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</si>
  <si>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</si>
  <si>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</si>
  <si>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</si>
  <si>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</si>
  <si>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</si>
  <si>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</si>
  <si>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</si>
  <si>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</si>
  <si>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</si>
  <si>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</si>
  <si>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</si>
  <si>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</si>
  <si>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</si>
  <si>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</si>
  <si>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</si>
  <si>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</si>
  <si>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</si>
  <si>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</si>
  <si>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</si>
  <si>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</si>
  <si>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</si>
  <si>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</si>
  <si>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</si>
  <si>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</si>
  <si>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</si>
  <si>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</si>
  <si>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</si>
  <si>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</si>
  <si>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</si>
  <si>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</si>
  <si>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</si>
  <si>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</si>
  <si>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</si>
  <si>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</si>
  <si>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</si>
  <si>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</si>
  <si>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</si>
  <si>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</si>
  <si>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</si>
  <si>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</si>
  <si>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</si>
  <si>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</si>
  <si>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</si>
  <si>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</si>
  <si>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</si>
  <si>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</si>
  <si>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</si>
  <si>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</si>
  <si>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</si>
  <si>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</si>
  <si>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</si>
  <si>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</si>
  <si>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</si>
  <si>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</si>
  <si>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</si>
  <si>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</si>
  <si>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</si>
  <si>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</si>
  <si>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</si>
  <si>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</si>
  <si>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</si>
  <si>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</si>
  <si>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</si>
  <si>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</si>
  <si>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</si>
  <si>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</si>
  <si>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</si>
  <si>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</si>
  <si>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</si>
  <si>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</si>
  <si>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</si>
  <si>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</si>
  <si>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</si>
  <si>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</si>
  <si>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</si>
  <si>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</si>
  <si>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</si>
  <si>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</si>
  <si>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</si>
  <si>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</si>
  <si>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</si>
  <si>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</si>
  <si>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</si>
  <si>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</si>
  <si>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</si>
  <si>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</si>
  <si>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</si>
  <si>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</si>
  <si>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</si>
  <si>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</si>
  <si>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</si>
  <si>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</si>
  <si>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</si>
  <si>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</si>
  <si>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</si>
  <si>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</si>
  <si>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</si>
  <si>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</si>
  <si>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</si>
  <si>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</si>
  <si>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</si>
  <si>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</si>
  <si>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</si>
  <si>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</si>
  <si>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</si>
  <si>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</si>
  <si>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</si>
  <si>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</si>
  <si>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</si>
  <si>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</si>
  <si>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</si>
  <si>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</si>
  <si>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</si>
  <si>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</si>
  <si>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</si>
  <si>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</si>
  <si>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</si>
  <si>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</si>
  <si>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</si>
  <si>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</si>
  <si>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</si>
  <si>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</si>
  <si>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</si>
  <si>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</si>
  <si>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</si>
  <si>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</si>
  <si>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</si>
  <si>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</si>
  <si>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</si>
  <si>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</si>
  <si>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</si>
  <si>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</si>
  <si>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</si>
  <si>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</si>
  <si>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</si>
  <si>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</si>
  <si>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</si>
  <si>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</si>
  <si>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</si>
  <si>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</si>
  <si>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</si>
  <si>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</si>
  <si>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</si>
  <si>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</si>
  <si>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</si>
  <si>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</si>
  <si>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</si>
  <si>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</si>
  <si>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</si>
  <si>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</si>
  <si>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</si>
  <si>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</si>
  <si>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</si>
  <si>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</si>
  <si>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</si>
  <si>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</si>
  <si>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</si>
  <si>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</si>
  <si>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</si>
  <si>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</si>
  <si>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</si>
  <si>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</si>
  <si>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</si>
  <si>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</si>
  <si>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</si>
  <si>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</si>
  <si>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</si>
  <si>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</si>
  <si>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</si>
  <si>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</si>
  <si>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</si>
  <si>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</si>
  <si>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</si>
  <si>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</si>
  <si>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</si>
  <si>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</si>
  <si>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</si>
  <si>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</si>
  <si>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</si>
  <si>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</si>
  <si>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</si>
  <si>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</si>
  <si>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</si>
  <si>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</si>
  <si>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</si>
  <si>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</si>
  <si>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</si>
  <si>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</si>
  <si>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</si>
  <si>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</si>
  <si>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</si>
  <si>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</si>
  <si>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</si>
  <si>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</si>
  <si>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</si>
  <si>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</si>
  <si>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</si>
  <si>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</si>
  <si>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</si>
  <si>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</si>
  <si>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</si>
  <si>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</si>
  <si>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</si>
  <si>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</si>
  <si>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</si>
  <si>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</si>
  <si>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</si>
  <si>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</si>
  <si>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</si>
  <si>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</si>
  <si>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</si>
  <si>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</si>
  <si>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</si>
  <si>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</si>
  <si>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</si>
  <si>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</si>
  <si>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</si>
  <si>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</si>
  <si>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</si>
  <si>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</si>
  <si>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</si>
  <si>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</si>
  <si>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</si>
  <si>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</si>
  <si>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</si>
  <si>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</si>
  <si>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</si>
  <si>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</si>
  <si>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</si>
  <si>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</si>
  <si>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</si>
  <si>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</si>
  <si>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</si>
  <si>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</si>
  <si>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</si>
  <si>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</si>
  <si>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</si>
  <si>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</si>
  <si>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</si>
  <si>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</si>
  <si>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</si>
  <si>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</si>
  <si>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</si>
  <si>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</si>
  <si>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</si>
  <si>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</si>
  <si>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</si>
  <si>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</si>
  <si>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</si>
  <si>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</si>
  <si>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</si>
  <si>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</si>
  <si>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</si>
  <si>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</si>
  <si>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</si>
  <si>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</si>
  <si>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</si>
  <si>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</si>
  <si>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</si>
  <si>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</si>
  <si>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</si>
  <si>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</si>
  <si>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</si>
  <si>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</si>
  <si>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</si>
  <si>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</si>
  <si>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</si>
  <si>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</si>
  <si>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</si>
  <si>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</si>
  <si>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</si>
  <si>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</si>
  <si>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</si>
  <si>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</si>
  <si>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</si>
  <si>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</si>
  <si>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</si>
  <si>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</si>
  <si>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</si>
  <si>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</si>
  <si>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</si>
  <si>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</si>
  <si>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</si>
  <si>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</si>
  <si>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</si>
  <si>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</si>
  <si>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</si>
  <si>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</si>
  <si>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</si>
  <si>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</si>
  <si>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</si>
  <si>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</si>
  <si>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</si>
  <si>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</si>
  <si>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</si>
  <si>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</si>
  <si>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</si>
  <si>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</si>
  <si>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</si>
  <si>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</si>
  <si>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</si>
  <si>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</si>
  <si>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</si>
  <si>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</si>
  <si>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</si>
  <si>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</si>
  <si>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</si>
  <si>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</si>
  <si>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</si>
  <si>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</si>
  <si>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</si>
  <si>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</si>
  <si>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</si>
  <si>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</si>
  <si>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</si>
  <si>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</si>
  <si>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</si>
  <si>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</si>
  <si>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</si>
  <si>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</si>
  <si>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</si>
  <si>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</si>
  <si>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</si>
  <si>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</si>
  <si>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</si>
  <si>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</si>
  <si>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</si>
  <si>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</si>
  <si>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</si>
  <si>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</si>
  <si>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</si>
  <si>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</si>
  <si>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</si>
  <si>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</si>
  <si>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</si>
  <si>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</si>
  <si>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</si>
  <si>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</si>
  <si>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</si>
  <si>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</si>
  <si>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</si>
  <si>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</si>
  <si>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</si>
  <si>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</si>
  <si>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</si>
  <si>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</si>
  <si>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</si>
  <si>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</si>
  <si>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</si>
  <si>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</si>
  <si>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</si>
  <si>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</si>
  <si>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</si>
  <si>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</si>
  <si>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</si>
  <si>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</si>
  <si>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</si>
  <si>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</si>
  <si>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</si>
  <si>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</si>
  <si>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</si>
  <si>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</si>
  <si>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</si>
  <si>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</si>
  <si>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</si>
  <si>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</si>
  <si>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</si>
  <si>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</si>
  <si>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</si>
  <si>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</si>
  <si>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</si>
  <si>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</si>
  <si>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</si>
  <si>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</si>
  <si>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</si>
  <si>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</si>
  <si>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</si>
  <si>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</si>
  <si>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</si>
  <si>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</si>
  <si>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</si>
  <si>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</si>
  <si>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</si>
  <si>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</si>
  <si>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</si>
  <si>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</si>
  <si>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</si>
  <si>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</si>
  <si>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</si>
  <si>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</si>
  <si>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</si>
  <si>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</si>
  <si>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</si>
  <si>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</si>
  <si>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</si>
  <si>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</si>
  <si>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</si>
  <si>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</si>
  <si>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</si>
  <si>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</si>
  <si>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</si>
  <si>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</si>
  <si>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</si>
  <si>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</si>
  <si>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</si>
  <si>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</si>
  <si>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</si>
  <si>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</si>
  <si>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</si>
  <si>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</si>
  <si>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</si>
  <si>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</si>
  <si>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</si>
  <si>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</si>
  <si>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</si>
  <si>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</si>
  <si>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</si>
  <si>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</si>
  <si>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</si>
  <si>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</si>
  <si>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</si>
  <si>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</si>
  <si>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</si>
  <si>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</si>
  <si>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</si>
  <si>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</si>
  <si>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</si>
  <si>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</si>
  <si>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</si>
  <si>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</si>
  <si>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</si>
  <si>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</si>
  <si>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</si>
  <si>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</si>
  <si>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</si>
  <si>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</si>
  <si>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</si>
  <si>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</si>
  <si>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</si>
  <si>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</si>
  <si>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</si>
  <si>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</si>
  <si>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</si>
  <si>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</si>
  <si>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</si>
  <si>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</si>
  <si>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</si>
  <si>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</si>
  <si>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</si>
  <si>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</si>
  <si>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</si>
  <si>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</si>
  <si>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</si>
  <si>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</si>
  <si>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</si>
  <si>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</si>
  <si>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</si>
  <si>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</si>
  <si>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</si>
  <si>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</si>
  <si>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</si>
  <si>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</si>
  <si>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</si>
  <si>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</si>
  <si>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</si>
  <si>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</si>
  <si>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</si>
  <si>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</si>
  <si>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</si>
  <si>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</si>
  <si>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</si>
  <si>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</si>
  <si>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</si>
  <si>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</si>
  <si>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</si>
  <si>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</si>
  <si>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</si>
  <si>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</si>
  <si>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</si>
  <si>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</si>
  <si>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</si>
  <si>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</si>
  <si>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</si>
  <si>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</si>
  <si>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</si>
  <si>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</si>
  <si>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</si>
  <si>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</si>
  <si>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</si>
  <si>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</si>
  <si>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</si>
  <si>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</si>
  <si>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</si>
  <si>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</si>
  <si>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</si>
  <si>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</si>
  <si>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</si>
  <si>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</si>
  <si>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</si>
  <si>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</si>
  <si>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</si>
  <si>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</si>
  <si>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</si>
  <si>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</si>
  <si>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</si>
  <si>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</si>
  <si>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</si>
  <si>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</si>
  <si>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</si>
  <si>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</si>
  <si>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</si>
  <si>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</si>
  <si>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</si>
  <si>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</si>
  <si>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</si>
  <si>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</si>
  <si>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</si>
  <si>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</si>
  <si>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</si>
  <si>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</si>
  <si>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</si>
  <si>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</si>
  <si>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</si>
  <si>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</si>
  <si>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</si>
  <si>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</si>
  <si>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</si>
  <si>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</si>
  <si>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</si>
  <si>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</si>
  <si>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</si>
  <si>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</si>
  <si>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</si>
  <si>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</si>
  <si>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</si>
  <si>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</si>
  <si>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</si>
  <si>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</si>
  <si>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</si>
  <si>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</si>
  <si>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</si>
  <si>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</si>
  <si>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</si>
  <si>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</si>
  <si>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</si>
  <si>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</si>
  <si>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</si>
  <si>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</si>
  <si>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</si>
  <si>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</si>
  <si>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</si>
  <si>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</si>
  <si>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</si>
  <si>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</si>
  <si>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</si>
  <si>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</si>
  <si>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</si>
  <si>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</si>
  <si>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</si>
  <si>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</si>
  <si>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</si>
  <si>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</si>
  <si>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</si>
  <si>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</si>
  <si>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</si>
  <si>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</si>
  <si>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</si>
  <si>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</si>
  <si>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</si>
  <si>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</si>
  <si>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</si>
  <si>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</si>
  <si>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</si>
  <si>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</si>
  <si>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</si>
  <si>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</si>
  <si>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</si>
  <si>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</si>
  <si>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</si>
  <si>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</si>
  <si>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</si>
  <si>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</si>
  <si>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</si>
  <si>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</si>
  <si>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</si>
  <si>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</si>
  <si>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</si>
  <si>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</si>
  <si>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</si>
  <si>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</si>
  <si>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</si>
  <si>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</si>
  <si>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</si>
  <si>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</si>
  <si>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</si>
  <si>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</si>
  <si>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</si>
  <si>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</si>
  <si>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</si>
  <si>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</si>
  <si>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</si>
  <si>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</si>
  <si>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</si>
  <si>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</si>
  <si>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</si>
  <si>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</si>
  <si>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</si>
  <si>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</si>
  <si>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</si>
  <si>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</si>
  <si>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</si>
  <si>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</si>
  <si>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</si>
  <si>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</si>
  <si>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</si>
  <si>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</si>
  <si>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</si>
  <si>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</si>
  <si>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</si>
  <si>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</si>
  <si>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</si>
  <si>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</si>
  <si>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</si>
  <si>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</si>
  <si>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</si>
  <si>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</si>
  <si>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</si>
  <si>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</si>
  <si>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</si>
  <si>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</si>
  <si>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</si>
  <si>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</si>
  <si>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</si>
  <si>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</si>
  <si>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</si>
  <si>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</si>
  <si>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</si>
  <si>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</si>
  <si>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</si>
  <si>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</si>
  <si>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</si>
  <si>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</si>
  <si>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</si>
  <si>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</si>
  <si>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</si>
  <si>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</si>
  <si>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</si>
  <si>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</si>
  <si>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</si>
  <si>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</si>
  <si>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</si>
  <si>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</si>
  <si>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</si>
  <si>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</si>
  <si>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</si>
  <si>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</si>
  <si>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</si>
  <si>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</si>
  <si>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</si>
  <si>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</si>
  <si>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</si>
  <si>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</si>
  <si>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</si>
  <si>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</si>
  <si>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</si>
  <si>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</si>
  <si>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</si>
  <si>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</si>
  <si>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</si>
  <si>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</si>
  <si>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</si>
  <si>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</si>
  <si>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</si>
  <si>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</si>
  <si>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</si>
  <si>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</si>
  <si>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</si>
  <si>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</si>
  <si>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</si>
  <si>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</si>
  <si>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</si>
  <si>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</si>
  <si>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</si>
  <si>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</si>
  <si>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</si>
  <si>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</si>
  <si>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</si>
  <si>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</si>
  <si>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</si>
  <si>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</si>
  <si>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</si>
  <si>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</si>
  <si>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</si>
  <si>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</si>
  <si>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</si>
  <si>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</si>
  <si>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</si>
  <si>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</si>
  <si>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</si>
  <si>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</si>
  <si>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</si>
  <si>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</si>
  <si>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</si>
  <si>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</si>
  <si>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</si>
  <si>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</si>
  <si>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</si>
  <si>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</si>
  <si>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</si>
  <si>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</si>
  <si>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</si>
  <si>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</si>
  <si>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</si>
  <si>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</si>
  <si>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</si>
  <si>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</si>
  <si>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</si>
  <si>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</si>
  <si>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</si>
  <si>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</si>
  <si>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</si>
  <si>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</si>
  <si>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</si>
  <si>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</si>
  <si>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</si>
  <si>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</si>
  <si>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</si>
  <si>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</si>
  <si>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</si>
  <si>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</si>
  <si>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</si>
  <si>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</si>
  <si>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</si>
  <si>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</si>
  <si>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</si>
  <si>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</si>
  <si>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</si>
  <si>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</si>
  <si>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</si>
  <si>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</si>
  <si>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</si>
  <si>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</si>
  <si>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</si>
  <si>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</si>
  <si>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</si>
  <si>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</si>
  <si>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</si>
  <si>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</si>
  <si>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</si>
  <si>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</si>
  <si>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</si>
  <si>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</si>
  <si>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</si>
  <si>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</si>
  <si>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</si>
  <si>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</si>
  <si>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</si>
  <si>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</si>
  <si>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</si>
  <si>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</si>
  <si>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</si>
  <si>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</si>
  <si>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</si>
  <si>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</si>
  <si>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</si>
  <si>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</si>
  <si>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</si>
  <si>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</si>
  <si>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</si>
  <si>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</si>
  <si>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</si>
  <si>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</si>
  <si>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</si>
  <si>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</si>
  <si>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</si>
  <si>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</si>
  <si>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</si>
  <si>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</si>
  <si>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</si>
  <si>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</si>
  <si>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</si>
  <si>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</si>
  <si>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</si>
  <si>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</si>
  <si>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</si>
  <si>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</si>
  <si>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</si>
  <si>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</si>
  <si>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</si>
  <si>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</si>
  <si>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</si>
  <si>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</si>
  <si>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</si>
  <si>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</si>
  <si>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</si>
  <si>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</si>
  <si>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</si>
  <si>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</si>
  <si>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</si>
  <si>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</si>
  <si>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</si>
  <si>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</si>
  <si>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</si>
  <si>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</si>
  <si>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</si>
  <si>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</si>
  <si>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</si>
  <si>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</si>
  <si>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</si>
  <si>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</si>
  <si>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</si>
  <si>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</si>
  <si>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</si>
  <si>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</si>
  <si>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</si>
  <si>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</si>
  <si>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</si>
  <si>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</si>
  <si>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</si>
  <si>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</si>
  <si>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</si>
  <si>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</si>
  <si>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</si>
  <si>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</si>
  <si>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</si>
  <si>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</si>
  <si>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</si>
  <si>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</si>
  <si>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</si>
  <si>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</si>
  <si>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</si>
  <si>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</si>
  <si>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</si>
  <si>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</si>
  <si>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</si>
  <si>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</si>
  <si>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</si>
  <si>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</si>
  <si>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</si>
  <si>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</si>
  <si>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</si>
  <si>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</si>
  <si>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</si>
  <si>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</si>
  <si>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</si>
  <si>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</si>
  <si>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</si>
  <si>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</si>
  <si>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</si>
  <si>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</si>
  <si>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</si>
  <si>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</si>
  <si>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</si>
  <si>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</si>
  <si>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</si>
  <si>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</si>
  <si>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</si>
  <si>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</si>
  <si>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</si>
  <si>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</si>
  <si>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</si>
  <si>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</si>
  <si>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</si>
  <si>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</si>
  <si>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</si>
  <si>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</si>
  <si>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</si>
  <si>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</si>
  <si>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</si>
  <si>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</si>
  <si>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</si>
  <si>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</si>
  <si>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</si>
  <si>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</si>
  <si>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</si>
  <si>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</si>
  <si>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</si>
  <si>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</si>
  <si>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</si>
  <si>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</si>
  <si>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</si>
  <si>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</si>
  <si>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</si>
  <si>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</si>
  <si>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</si>
  <si>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</si>
  <si>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</si>
  <si>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</si>
  <si>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</si>
  <si>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</si>
  <si>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</si>
  <si>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</si>
  <si>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</si>
  <si>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</si>
  <si>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</si>
  <si>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</si>
  <si>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</si>
  <si>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</si>
  <si>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</si>
  <si>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</si>
  <si>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</si>
  <si>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</si>
  <si>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</si>
  <si>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</si>
  <si>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</si>
  <si>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</si>
  <si>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</si>
  <si>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</si>
  <si>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</si>
  <si>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</si>
  <si>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</si>
  <si>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</si>
  <si>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</si>
  <si>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</si>
  <si>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</si>
  <si>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</si>
  <si>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</si>
  <si>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</si>
  <si>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</si>
  <si>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</si>
  <si>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</si>
  <si>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</si>
  <si>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</si>
  <si>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</si>
  <si>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</si>
  <si>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</si>
  <si>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</si>
  <si>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</si>
  <si>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</si>
  <si>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</si>
  <si>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</si>
  <si>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</si>
  <si>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</si>
  <si>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</si>
  <si>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</si>
  <si>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</si>
  <si>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</si>
  <si>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</si>
  <si>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</si>
  <si>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</si>
  <si>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</si>
  <si>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</si>
  <si>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</si>
  <si>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</si>
  <si>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</si>
  <si>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</si>
  <si>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</si>
  <si>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</si>
  <si>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</si>
  <si>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</si>
  <si>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</si>
  <si>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</si>
  <si>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</si>
  <si>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</si>
  <si>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</si>
  <si>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</si>
  <si>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</si>
  <si>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</si>
  <si>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</si>
  <si>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</si>
  <si>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</si>
  <si>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</si>
  <si>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</si>
  <si>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</si>
  <si>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</si>
  <si>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</si>
  <si>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</si>
  <si>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</si>
  <si>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</si>
  <si>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</si>
  <si>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</si>
  <si>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</si>
  <si>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</si>
  <si>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</si>
  <si>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</si>
  <si>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</si>
  <si>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</si>
  <si>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</si>
  <si>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</si>
  <si>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</si>
  <si>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</si>
  <si>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</si>
  <si>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</si>
  <si>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</si>
  <si>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</si>
  <si>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</si>
  <si>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</si>
  <si>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</si>
  <si>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</si>
  <si>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</si>
  <si>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</si>
  <si>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</si>
  <si>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</si>
  <si>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</si>
  <si>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</si>
  <si>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</si>
  <si>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</si>
  <si>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</si>
  <si>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</si>
  <si>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</si>
  <si>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</si>
  <si>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</si>
  <si>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</si>
  <si>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</si>
  <si>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</si>
  <si>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</si>
  <si>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</si>
  <si>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</si>
  <si>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</si>
  <si>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</si>
  <si>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</si>
  <si>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</si>
  <si>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</si>
  <si>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</si>
  <si>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</si>
  <si>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</si>
  <si>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</si>
  <si>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</si>
  <si>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</si>
  <si>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</si>
  <si>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</si>
  <si>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</si>
  <si>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</si>
  <si>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</si>
  <si>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</si>
  <si>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</si>
  <si>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</si>
  <si>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</si>
  <si>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</si>
  <si>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</si>
  <si>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</si>
  <si>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</si>
  <si>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</si>
  <si>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</si>
  <si>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</si>
  <si>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</si>
  <si>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</si>
  <si>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</si>
  <si>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</si>
  <si>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</si>
  <si>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</si>
  <si>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</si>
  <si>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</si>
  <si>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</si>
  <si>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</si>
  <si>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</si>
  <si>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</si>
  <si>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</si>
  <si>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</si>
  <si>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</si>
  <si>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</si>
  <si>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</si>
  <si>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</si>
  <si>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</si>
  <si>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</si>
  <si>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</si>
  <si>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</si>
  <si>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</si>
  <si>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</si>
  <si>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</si>
  <si>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</si>
  <si>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</si>
  <si>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</si>
  <si>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</si>
  <si>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</si>
  <si>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</si>
  <si>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</si>
  <si>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</si>
  <si>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</si>
  <si>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</si>
  <si>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</si>
  <si>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</si>
  <si>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</si>
  <si>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</si>
  <si>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</si>
  <si>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</si>
  <si>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</si>
  <si>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</si>
  <si>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</si>
  <si>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</si>
  <si>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</si>
  <si>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</si>
  <si>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</si>
  <si>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</si>
  <si>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</si>
  <si>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</si>
  <si>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</si>
  <si>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</si>
  <si>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</si>
  <si>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</si>
  <si>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</si>
  <si>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</si>
  <si>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</si>
  <si>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</si>
  <si>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</si>
  <si>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</si>
  <si>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</si>
  <si>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</si>
  <si>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</si>
  <si>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</si>
  <si>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</si>
  <si>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</si>
  <si>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</si>
  <si>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</si>
  <si>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</si>
  <si>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</si>
  <si>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</si>
  <si>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</si>
  <si>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</si>
  <si>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</si>
  <si>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</si>
  <si>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</si>
  <si>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</si>
  <si>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</si>
  <si>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</si>
  <si>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</si>
  <si>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</si>
  <si>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</si>
  <si>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</si>
  <si>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</si>
  <si>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</si>
  <si>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</si>
  <si>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</si>
  <si>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</si>
  <si>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</si>
  <si>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</si>
  <si>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</si>
  <si>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</si>
  <si>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</si>
  <si>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</si>
  <si>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</si>
  <si>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</si>
  <si>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</si>
  <si>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</si>
  <si>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</si>
  <si>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</si>
  <si>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</si>
  <si>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</si>
  <si>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</si>
  <si>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</si>
  <si>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</si>
  <si>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</si>
  <si>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</si>
  <si>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</si>
  <si>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</si>
  <si>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</si>
  <si>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</si>
  <si>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</si>
  <si>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</si>
  <si>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</si>
  <si>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</si>
  <si>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</si>
  <si>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</si>
  <si>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</si>
  <si>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</si>
  <si>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</si>
  <si>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</si>
  <si>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</si>
  <si>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</si>
  <si>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</si>
  <si>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</si>
  <si>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</si>
  <si>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</si>
  <si>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</si>
  <si>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</si>
  <si>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</si>
  <si>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</si>
  <si>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</si>
  <si>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</si>
  <si>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</si>
  <si>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</si>
  <si>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</si>
  <si>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</si>
  <si>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</si>
  <si>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</si>
  <si>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</si>
  <si>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</si>
  <si>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</si>
  <si>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</si>
  <si>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</si>
  <si>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</si>
  <si>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</si>
  <si>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</si>
  <si>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</si>
  <si>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</si>
  <si>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</si>
  <si>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</si>
  <si>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</si>
  <si>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</si>
  <si>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</si>
  <si>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</si>
  <si>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</si>
  <si>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</si>
  <si>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</si>
  <si>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</si>
  <si>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</si>
  <si>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</si>
  <si>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</si>
  <si>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</si>
  <si>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</si>
  <si>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</si>
  <si>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</si>
  <si>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</si>
  <si>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</si>
  <si>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</si>
  <si>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</si>
  <si>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</si>
  <si>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</si>
  <si>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</si>
  <si>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</si>
  <si>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</si>
  <si>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</si>
  <si>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</si>
  <si>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</si>
  <si>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</si>
  <si>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</si>
  <si>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</si>
  <si>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</si>
  <si>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</si>
  <si>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</si>
  <si>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</si>
  <si>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</si>
  <si>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</si>
  <si>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</si>
  <si>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</si>
  <si>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</si>
  <si>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</si>
  <si>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</si>
  <si>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</si>
  <si>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</si>
  <si>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</si>
  <si>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</si>
  <si>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</si>
  <si>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</si>
  <si>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</si>
  <si>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</si>
  <si>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</si>
  <si>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</si>
  <si>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</si>
  <si>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</si>
  <si>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</si>
  <si>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</si>
  <si>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</si>
  <si>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</si>
  <si>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</si>
  <si>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</si>
  <si>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</si>
  <si>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</si>
  <si>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</si>
  <si>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</si>
  <si>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</si>
  <si>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</si>
  <si>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</si>
  <si>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</si>
  <si>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</si>
  <si>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</si>
  <si>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</si>
  <si>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</si>
  <si>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</si>
  <si>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</si>
  <si>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</si>
  <si>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</si>
  <si>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</si>
  <si>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</si>
  <si>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</si>
  <si>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</si>
  <si>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</si>
  <si>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</si>
  <si>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</si>
  <si>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</si>
  <si>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</si>
  <si>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</si>
  <si>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</si>
  <si>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</si>
  <si>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</si>
  <si>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</si>
  <si>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</si>
  <si>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</si>
  <si>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</si>
  <si>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</si>
  <si>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</si>
  <si>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</si>
  <si>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</si>
  <si>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</si>
  <si>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</si>
  <si>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</si>
  <si>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</si>
  <si>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</si>
  <si>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</si>
  <si>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</si>
  <si>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</si>
  <si>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</si>
  <si>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</si>
  <si>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</si>
  <si>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</si>
  <si>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</si>
  <si>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</si>
  <si>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</si>
  <si>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</si>
  <si>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</si>
  <si>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</si>
  <si>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</si>
  <si>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</si>
  <si>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</si>
  <si>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</si>
  <si>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</si>
  <si>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</si>
  <si>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</si>
  <si>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</si>
  <si>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</si>
  <si>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</si>
  <si>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</si>
  <si>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</si>
  <si>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</si>
  <si>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</si>
  <si>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</si>
  <si>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</si>
  <si>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</si>
  <si>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</si>
  <si>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</si>
  <si>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</si>
  <si>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</si>
  <si>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</si>
  <si>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</si>
  <si>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</si>
  <si>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</si>
  <si>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</si>
  <si>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</si>
  <si>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</si>
  <si>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</si>
  <si>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</si>
  <si>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</si>
  <si>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</si>
  <si>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</si>
  <si>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</si>
  <si>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</si>
  <si>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</si>
  <si>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</si>
  <si>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</si>
  <si>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</si>
  <si>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</si>
  <si>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</si>
  <si>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</si>
  <si>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</si>
  <si>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</si>
  <si>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</si>
  <si>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</si>
  <si>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</si>
  <si>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</si>
  <si>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</si>
  <si>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</si>
  <si>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</si>
  <si>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</si>
  <si>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</si>
  <si>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</si>
  <si>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</si>
  <si>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</si>
  <si>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</si>
  <si>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</si>
  <si>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</si>
  <si>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</si>
  <si>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</si>
  <si>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</si>
  <si>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</si>
  <si>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</si>
  <si>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</si>
  <si>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</si>
  <si>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</si>
  <si>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</si>
  <si>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</si>
  <si>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</si>
  <si>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</si>
  <si>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</si>
  <si>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</si>
  <si>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</si>
  <si>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</si>
  <si>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</si>
  <si>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</si>
  <si>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</si>
  <si>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</si>
  <si>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</si>
  <si>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</si>
  <si>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</si>
  <si>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</si>
  <si>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</si>
  <si>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</si>
  <si>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</si>
  <si>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</si>
  <si>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</si>
  <si>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</si>
  <si>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</si>
  <si>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</si>
  <si>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</si>
  <si>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</si>
  <si>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</si>
  <si>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</si>
  <si>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</si>
  <si>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</si>
  <si>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</si>
  <si>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</si>
  <si>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</si>
  <si>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</si>
  <si>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</si>
  <si>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</si>
  <si>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</si>
  <si>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</si>
  <si>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</si>
  <si>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</si>
  <si>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</si>
  <si>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</si>
  <si>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</si>
  <si>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</si>
  <si>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</si>
  <si>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</si>
  <si>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</si>
  <si>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</si>
  <si>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</si>
  <si>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</si>
  <si>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</si>
  <si>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</si>
  <si>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</si>
  <si>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</si>
  <si>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</si>
  <si>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</si>
  <si>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</si>
  <si>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</si>
  <si>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</si>
  <si>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</si>
  <si>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</si>
  <si>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</si>
  <si>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</si>
  <si>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</si>
  <si>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</si>
  <si>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</si>
  <si>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</si>
  <si>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</si>
  <si>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</si>
  <si>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</si>
  <si>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</si>
  <si>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</si>
  <si>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</si>
  <si>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</si>
  <si>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</si>
  <si>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</si>
  <si>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</si>
  <si>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</si>
  <si>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</si>
  <si>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</si>
  <si>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</si>
  <si>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</si>
  <si>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</si>
  <si>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</si>
  <si>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</si>
  <si>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</si>
  <si>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</si>
  <si>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</si>
  <si>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</si>
  <si>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</si>
  <si>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</si>
  <si>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</si>
  <si>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</si>
  <si>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</si>
  <si>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</si>
  <si>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</si>
  <si>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</si>
  <si>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</si>
  <si>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</si>
  <si>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</si>
  <si>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</si>
  <si>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</si>
  <si>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</si>
  <si>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</si>
  <si>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</si>
  <si>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</si>
  <si>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</si>
  <si>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</si>
  <si>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</si>
  <si>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</si>
  <si>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</si>
  <si>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</si>
  <si>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</si>
  <si>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</si>
  <si>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</si>
  <si>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</si>
  <si>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</si>
  <si>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</si>
  <si>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</si>
  <si>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</si>
  <si>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</si>
  <si>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</si>
  <si>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</si>
  <si>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</si>
  <si>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</si>
  <si>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</si>
  <si>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</si>
  <si>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</si>
  <si>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</si>
  <si>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</si>
  <si>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</si>
  <si>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</si>
  <si>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</si>
  <si>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</si>
  <si>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</si>
  <si>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</si>
  <si>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</si>
  <si>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</si>
  <si>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</si>
  <si>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</si>
  <si>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</si>
  <si>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</si>
  <si>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</si>
  <si>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</si>
  <si>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</si>
  <si>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</si>
  <si>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</si>
  <si>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</si>
  <si>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</si>
  <si>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</si>
  <si>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</si>
  <si>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</si>
  <si>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</si>
  <si>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</si>
  <si>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</si>
  <si>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</si>
  <si>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</si>
  <si>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</si>
  <si>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</si>
  <si>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</si>
  <si>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</si>
  <si>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</si>
  <si>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</si>
  <si>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</si>
  <si>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</si>
  <si>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</si>
  <si>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</si>
  <si>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</si>
  <si>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</si>
  <si>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</si>
  <si>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</si>
  <si>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</si>
  <si>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</si>
  <si>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</si>
  <si>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</si>
  <si>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</si>
  <si>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</si>
  <si>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</si>
  <si>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</si>
  <si>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</si>
  <si>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</si>
  <si>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</si>
  <si>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</si>
  <si>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</si>
  <si>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</si>
  <si>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</si>
  <si>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</si>
  <si>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</si>
  <si>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</si>
  <si>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</si>
  <si>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</si>
  <si>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</si>
  <si>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</si>
  <si>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</si>
  <si>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</si>
  <si>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</si>
  <si>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</si>
  <si>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</si>
  <si>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</si>
  <si>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</si>
  <si>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</si>
  <si>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</si>
  <si>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</si>
  <si>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</si>
  <si>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</si>
  <si>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</si>
  <si>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</si>
  <si>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</si>
  <si>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</si>
  <si>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</si>
  <si>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</si>
  <si>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</si>
  <si>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</si>
  <si>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</si>
  <si>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</si>
  <si>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</si>
  <si>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</si>
  <si>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</si>
  <si>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</si>
  <si>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</si>
  <si>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</si>
  <si>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</si>
  <si>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</si>
  <si>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</si>
  <si>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</si>
  <si>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</si>
  <si>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</si>
  <si>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</si>
  <si>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</si>
  <si>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</si>
  <si>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</si>
  <si>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</si>
  <si>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</si>
  <si>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</si>
  <si>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</si>
  <si>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</si>
  <si>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</si>
  <si>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</si>
  <si>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</si>
  <si>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</si>
  <si>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</si>
  <si>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</si>
  <si>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</si>
  <si>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</si>
  <si>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</si>
  <si>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</si>
  <si>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</si>
  <si>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</si>
  <si>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</si>
  <si>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</si>
  <si>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</si>
  <si>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</si>
  <si>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</si>
  <si>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</si>
  <si>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</si>
  <si>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</si>
  <si>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</si>
  <si>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</si>
  <si>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</si>
  <si>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</si>
  <si>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</si>
  <si>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</si>
  <si>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</si>
  <si>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</si>
  <si>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</si>
  <si>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</si>
  <si>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</si>
  <si>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</si>
  <si>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</si>
  <si>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</si>
  <si>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</si>
  <si>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</si>
  <si>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</si>
  <si>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</si>
  <si>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</si>
  <si>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</si>
  <si>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</si>
  <si>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</si>
  <si>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</si>
  <si>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</si>
  <si>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</si>
  <si>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</si>
  <si>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</si>
  <si>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</si>
  <si>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</si>
  <si>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</si>
  <si>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</si>
  <si>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</si>
  <si>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</si>
  <si>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</si>
  <si>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</si>
  <si>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</si>
  <si>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</si>
  <si>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</si>
  <si>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</si>
  <si>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</si>
  <si>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</si>
  <si>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</si>
  <si>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</si>
  <si>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</si>
  <si>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</si>
  <si>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</si>
  <si>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</si>
  <si>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</si>
  <si>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</si>
  <si>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</si>
  <si>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</si>
  <si>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</si>
  <si>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</si>
  <si>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</si>
  <si>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</si>
  <si>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</si>
  <si>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</si>
  <si>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</si>
  <si>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</si>
  <si>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</si>
  <si>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</si>
  <si>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</si>
  <si>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</si>
  <si>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</si>
  <si>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</si>
  <si>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</si>
  <si>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</si>
  <si>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</si>
  <si>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</si>
  <si>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</si>
  <si>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</si>
  <si>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</si>
  <si>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</si>
  <si>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</si>
  <si>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</si>
  <si>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</si>
  <si>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</si>
  <si>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</si>
  <si>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</si>
  <si>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</si>
  <si>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</si>
  <si>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</si>
  <si>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</si>
  <si>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</si>
  <si>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</si>
  <si>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</si>
  <si>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</si>
  <si>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</si>
  <si>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</si>
  <si>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</si>
  <si>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</si>
  <si>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</si>
  <si>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</si>
  <si>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</si>
  <si>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</si>
  <si>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</si>
  <si>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</si>
  <si>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</si>
  <si>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</si>
  <si>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</si>
  <si>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</si>
  <si>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</si>
  <si>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</si>
  <si>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</si>
  <si>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</si>
  <si>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</si>
  <si>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</si>
  <si>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</si>
  <si>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</si>
  <si>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</si>
  <si>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</si>
  <si>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</si>
  <si>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</si>
  <si>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</si>
  <si>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</si>
  <si>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</si>
  <si>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</si>
  <si>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</si>
  <si>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</si>
  <si>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</si>
  <si>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</si>
  <si>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</si>
  <si>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</si>
  <si>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</si>
  <si>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</si>
  <si>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</si>
  <si>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</si>
  <si>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</si>
  <si>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</si>
  <si>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</si>
  <si>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</si>
  <si>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</si>
  <si>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</si>
  <si>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</si>
  <si>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</si>
  <si>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</si>
  <si>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</si>
  <si>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</si>
  <si>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</si>
  <si>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</si>
  <si>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</si>
  <si>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</si>
  <si>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</si>
  <si>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</si>
  <si>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</si>
  <si>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</si>
  <si>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</si>
  <si>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</si>
  <si>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</si>
  <si>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</si>
  <si>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</si>
  <si>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</si>
  <si>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</si>
  <si>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</si>
  <si>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</si>
  <si>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</si>
  <si>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</si>
  <si>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</si>
  <si>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</si>
  <si>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</si>
  <si>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</si>
  <si>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</si>
  <si>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</si>
  <si>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</si>
  <si>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</si>
  <si>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</si>
  <si>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</si>
  <si>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</si>
  <si>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</si>
  <si>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</si>
  <si>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</si>
  <si>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</si>
  <si>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</si>
  <si>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</si>
  <si>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</si>
  <si>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</si>
  <si>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</si>
  <si>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</si>
  <si>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</si>
  <si>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</si>
  <si>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</si>
  <si>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</si>
  <si>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</si>
  <si>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</si>
  <si>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</si>
  <si>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</si>
  <si>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</si>
  <si>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</si>
  <si>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</si>
  <si>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</si>
  <si>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</si>
  <si>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</si>
  <si>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</si>
  <si>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</si>
  <si>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</si>
  <si>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</si>
  <si>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</si>
  <si>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</si>
  <si>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</si>
  <si>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</si>
  <si>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</si>
  <si>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</si>
  <si>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</si>
  <si>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</si>
  <si>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</si>
  <si>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</si>
  <si>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</si>
  <si>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</si>
  <si>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</si>
  <si>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</si>
  <si>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</si>
  <si>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</si>
  <si>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</si>
  <si>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</si>
  <si>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</si>
  <si>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</si>
  <si>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</si>
  <si>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</si>
  <si>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</si>
  <si>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</si>
  <si>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</si>
  <si>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</si>
  <si>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</si>
  <si>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</si>
  <si>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</si>
  <si>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</si>
  <si>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</si>
  <si>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</si>
  <si>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</si>
  <si>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</si>
  <si>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</si>
  <si>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</si>
  <si>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</si>
  <si>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</si>
  <si>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</si>
  <si>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</si>
  <si>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</si>
  <si>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</si>
  <si>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</si>
  <si>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</si>
  <si>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</si>
  <si>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</si>
  <si>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</si>
  <si>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</si>
  <si>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</si>
  <si>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</si>
  <si>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</si>
  <si>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</si>
  <si>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</si>
  <si>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</si>
  <si>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</si>
  <si>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</si>
  <si>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</si>
  <si>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</si>
  <si>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</si>
  <si>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</si>
  <si>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</si>
  <si>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</si>
  <si>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</si>
  <si>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</si>
  <si>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</si>
  <si>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</si>
  <si>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</si>
  <si>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</si>
  <si>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</si>
  <si>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</si>
  <si>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</si>
  <si>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</si>
  <si>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</si>
  <si>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</si>
  <si>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</si>
  <si>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</si>
  <si>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</si>
  <si>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</si>
  <si>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</si>
  <si>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</si>
  <si>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</si>
  <si>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</si>
  <si>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</si>
  <si>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</si>
  <si>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</si>
  <si>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</si>
  <si>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</si>
  <si>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</si>
  <si>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</si>
  <si>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</si>
  <si>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</si>
  <si>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</si>
  <si>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</si>
  <si>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</si>
  <si>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</si>
  <si>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</si>
  <si>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</si>
  <si>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</si>
  <si>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</si>
  <si>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</si>
  <si>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</si>
  <si>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</si>
  <si>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</si>
  <si>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</si>
  <si>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</si>
  <si>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</si>
  <si>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</si>
  <si>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</si>
  <si>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</si>
  <si>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</si>
  <si>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</si>
  <si>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</si>
  <si>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</si>
  <si>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</si>
  <si>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</si>
  <si>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</si>
  <si>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</si>
  <si>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</si>
  <si>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</si>
  <si>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</si>
  <si>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</si>
  <si>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</si>
  <si>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</si>
  <si>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</si>
  <si>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</si>
  <si>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</si>
  <si>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</si>
  <si>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</si>
  <si>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</si>
  <si>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</si>
  <si>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</si>
  <si>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</si>
  <si>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</si>
  <si>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</si>
  <si>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</si>
  <si>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</si>
  <si>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</si>
  <si>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</si>
  <si>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</si>
  <si>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</si>
  <si>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</si>
  <si>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</si>
  <si>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</si>
  <si>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</si>
  <si>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</si>
  <si>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</si>
  <si>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</si>
  <si>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</si>
  <si>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</si>
  <si>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</si>
  <si>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</si>
  <si>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</si>
  <si>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</si>
  <si>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</si>
  <si>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</si>
  <si>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</si>
  <si>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</si>
  <si>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</si>
  <si>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</si>
  <si>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</si>
  <si>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</si>
  <si>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</si>
  <si>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</si>
  <si>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</si>
  <si>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</si>
  <si>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</si>
  <si>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</si>
  <si>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</si>
  <si>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</si>
  <si>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</si>
  <si>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</si>
  <si>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</si>
  <si>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</si>
  <si>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</si>
  <si>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</si>
  <si>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</si>
  <si>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</si>
  <si>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</si>
  <si>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</si>
  <si>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</si>
  <si>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</si>
  <si>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</si>
  <si>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</si>
  <si>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</si>
  <si>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</si>
  <si>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</si>
  <si>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</si>
  <si>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</si>
  <si>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</si>
  <si>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</si>
  <si>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</si>
  <si>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</si>
  <si>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</si>
  <si>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</si>
  <si>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</si>
  <si>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</si>
  <si>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</si>
  <si>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</si>
  <si>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</si>
  <si>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</si>
  <si>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</si>
  <si>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</si>
  <si>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</si>
  <si>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</si>
  <si>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</si>
  <si>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</si>
  <si>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</si>
  <si>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</si>
  <si>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</si>
  <si>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</si>
  <si>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</si>
  <si>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</si>
  <si>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</si>
  <si>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</si>
  <si>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</si>
  <si>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</si>
  <si>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</si>
  <si>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</si>
  <si>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</si>
  <si>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</si>
  <si>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</si>
  <si>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</si>
  <si>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</si>
  <si>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</si>
  <si>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</si>
  <si>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</si>
  <si>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</si>
  <si>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</si>
  <si>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</si>
  <si>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</si>
  <si>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</si>
  <si>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</si>
  <si>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</si>
  <si>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</si>
  <si>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</si>
  <si>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</si>
  <si>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</si>
  <si>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</si>
  <si>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</si>
  <si>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</si>
  <si>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</si>
  <si>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</si>
  <si>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</si>
  <si>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</si>
  <si>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</si>
  <si>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</si>
  <si>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</si>
  <si>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</si>
  <si>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</si>
  <si>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</si>
  <si>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</si>
  <si>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</si>
  <si>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</si>
  <si>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</si>
  <si>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</si>
  <si>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</si>
  <si>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</si>
  <si>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</si>
  <si>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</si>
  <si>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</si>
  <si>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</si>
  <si>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</si>
  <si>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</si>
  <si>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</si>
  <si>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</si>
  <si>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</si>
  <si>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</si>
  <si>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</si>
  <si>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</si>
  <si>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</si>
  <si>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</si>
  <si>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</si>
  <si>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</si>
  <si>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</si>
  <si>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</si>
  <si>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</si>
  <si>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</si>
  <si>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</si>
  <si>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</si>
  <si>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</si>
  <si>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</si>
  <si>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</si>
  <si>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</si>
  <si>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</si>
  <si>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</si>
  <si>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</si>
  <si>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</si>
  <si>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</si>
  <si>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</si>
  <si>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</si>
  <si>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</si>
  <si>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</si>
  <si>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</si>
  <si>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</si>
  <si>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</si>
  <si>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</si>
  <si>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</si>
  <si>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</si>
  <si>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</si>
  <si>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</si>
  <si>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</si>
  <si>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</si>
  <si>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</si>
  <si>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</si>
  <si>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</si>
  <si>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</si>
  <si>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</si>
  <si>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</si>
  <si>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</si>
  <si>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</si>
  <si>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</si>
  <si>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</si>
  <si>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</si>
  <si>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</si>
  <si>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</si>
  <si>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</si>
  <si>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</si>
  <si>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</si>
  <si>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</si>
  <si>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</si>
  <si>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</si>
  <si>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</si>
  <si>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</si>
  <si>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</si>
  <si>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</si>
  <si>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</si>
  <si>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</si>
  <si>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</si>
  <si>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</si>
  <si>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</si>
  <si>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</si>
  <si>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</si>
  <si>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</si>
  <si>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</si>
  <si>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</si>
  <si>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</si>
  <si>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</si>
  <si>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</si>
  <si>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</si>
  <si>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</si>
  <si>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</si>
  <si>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</si>
  <si>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</si>
  <si>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</si>
  <si>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</si>
  <si>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</si>
  <si>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</si>
  <si>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</si>
  <si>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</si>
  <si>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</si>
  <si>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</si>
  <si>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</si>
  <si>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</si>
  <si>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</si>
  <si>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</si>
  <si>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</si>
  <si>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</si>
  <si>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</si>
  <si>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</si>
  <si>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</si>
  <si>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</si>
  <si>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</si>
  <si>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</si>
  <si>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</si>
  <si>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</si>
  <si>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</si>
  <si>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</si>
  <si>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</si>
  <si>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</si>
  <si>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</si>
  <si>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</si>
  <si>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</si>
  <si>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</si>
  <si>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</si>
  <si>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</si>
  <si>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</si>
  <si>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</si>
  <si>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</si>
  <si>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</si>
  <si>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</si>
  <si>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</si>
  <si>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</si>
  <si>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</si>
  <si>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</si>
  <si>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</si>
  <si>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</si>
  <si>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</si>
  <si>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</si>
  <si>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</si>
  <si>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</si>
  <si>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</si>
  <si>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</si>
  <si>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</si>
  <si>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</si>
  <si>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</si>
  <si>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</si>
  <si>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</si>
  <si>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</si>
  <si>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</si>
  <si>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</si>
  <si>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</si>
  <si>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</si>
  <si>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</si>
  <si>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</si>
  <si>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</si>
  <si>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</si>
  <si>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</si>
  <si>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</si>
  <si>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</si>
  <si>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</si>
  <si>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</si>
  <si>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</si>
  <si>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</si>
  <si>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</si>
  <si>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</si>
  <si>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</si>
  <si>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</si>
  <si>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</si>
  <si>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</si>
  <si>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</si>
  <si>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</si>
  <si>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</si>
  <si>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</si>
  <si>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</si>
  <si>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</si>
  <si>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</si>
  <si>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</si>
  <si>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</si>
  <si>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</si>
  <si>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</si>
  <si>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</si>
  <si>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</si>
  <si>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</si>
  <si>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</si>
  <si>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</si>
  <si>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</si>
  <si>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</si>
  <si>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</si>
  <si>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</si>
  <si>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</si>
  <si>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</si>
  <si>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</si>
  <si>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</si>
  <si>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</si>
  <si>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</si>
  <si>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</si>
  <si>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</si>
  <si>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</si>
  <si>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</si>
  <si>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</si>
  <si>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</si>
  <si>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</si>
  <si>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</si>
  <si>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</si>
  <si>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</si>
  <si>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</si>
  <si>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</si>
  <si>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</si>
  <si>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</si>
  <si>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</si>
  <si>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</si>
  <si>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</si>
  <si>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</si>
  <si>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</si>
  <si>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</si>
  <si>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</si>
  <si>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</si>
  <si>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</si>
  <si>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</si>
  <si>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</si>
  <si>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</si>
  <si>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</si>
  <si>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</si>
  <si>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</si>
  <si>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</si>
  <si>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</si>
  <si>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</si>
  <si>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</si>
  <si>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</si>
  <si>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</si>
  <si>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</si>
  <si>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</si>
  <si>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</si>
  <si>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</si>
  <si>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</si>
  <si>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</si>
  <si>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</si>
  <si>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</si>
  <si>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</si>
  <si>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</si>
  <si>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</si>
  <si>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</si>
  <si>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</si>
  <si>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</si>
  <si>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</si>
  <si>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</si>
  <si>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</si>
  <si>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</si>
  <si>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</si>
  <si>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</si>
  <si>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</si>
  <si>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</si>
  <si>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</si>
  <si>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</si>
  <si>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</si>
  <si>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</si>
  <si>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</si>
  <si>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</si>
  <si>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</si>
  <si>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</si>
  <si>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</si>
  <si>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</si>
  <si>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</si>
  <si>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</si>
  <si>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</si>
  <si>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</si>
  <si>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</si>
  <si>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</si>
  <si>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</si>
  <si>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</si>
  <si>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</si>
  <si>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</si>
  <si>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</si>
  <si>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</si>
  <si>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</si>
  <si>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</si>
  <si>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</si>
  <si>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</si>
  <si>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</si>
  <si>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</si>
  <si>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</si>
  <si>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</si>
  <si>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</si>
  <si>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</si>
  <si>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</si>
  <si>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</si>
  <si>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</si>
  <si>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</si>
  <si>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</si>
  <si>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</si>
  <si>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</si>
  <si>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</si>
  <si>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</si>
  <si>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</si>
  <si>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</si>
  <si>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</si>
  <si>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</si>
  <si>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</si>
  <si>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</si>
  <si>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</si>
  <si>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</si>
  <si>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</si>
  <si>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</si>
  <si>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</si>
  <si>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</si>
  <si>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</si>
  <si>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</si>
  <si>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</si>
  <si>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</si>
  <si>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</si>
  <si>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</si>
  <si>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</si>
  <si>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</si>
  <si>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</si>
  <si>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</si>
  <si>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</si>
  <si>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</si>
  <si>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</si>
  <si>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</si>
  <si>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</si>
  <si>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</si>
  <si>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</si>
  <si>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</si>
  <si>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</si>
  <si>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</si>
  <si>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</si>
  <si>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</si>
  <si>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</si>
  <si>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</si>
  <si>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</si>
  <si>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</si>
  <si>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</si>
  <si>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</si>
  <si>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</si>
  <si>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</si>
  <si>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</si>
  <si>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</si>
  <si>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</si>
  <si>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</si>
  <si>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</si>
  <si>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</si>
  <si>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</si>
  <si>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</si>
  <si>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</si>
  <si>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</si>
  <si>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</si>
  <si>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</si>
  <si>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</si>
  <si>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</si>
  <si>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</si>
  <si>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</si>
  <si>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</si>
  <si>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</si>
  <si>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</si>
  <si>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</si>
  <si>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</si>
  <si>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</si>
  <si>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</si>
  <si>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</si>
  <si>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</si>
  <si>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</si>
  <si>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</si>
  <si>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</si>
  <si>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</si>
  <si>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</si>
  <si>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</si>
  <si>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</si>
  <si>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</si>
  <si>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</si>
  <si>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</si>
  <si>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</si>
  <si>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</si>
  <si>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</si>
  <si>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</si>
  <si>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</si>
  <si>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</si>
  <si>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</si>
  <si>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</si>
  <si>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</si>
  <si>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</si>
  <si>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</si>
  <si>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</si>
  <si>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</si>
  <si>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</si>
  <si>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</si>
  <si>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</si>
  <si>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</si>
  <si>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</si>
  <si>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</si>
  <si>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</si>
  <si>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</si>
  <si>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</si>
  <si>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</si>
  <si>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</si>
  <si>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</si>
  <si>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</si>
  <si>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</si>
  <si>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</si>
  <si>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</si>
  <si>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</si>
  <si>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</si>
  <si>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</si>
  <si>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</si>
  <si>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</si>
  <si>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</si>
  <si>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</si>
  <si>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</si>
  <si>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</si>
  <si>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</si>
  <si>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</si>
  <si>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</si>
  <si>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</si>
  <si>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</si>
  <si>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</si>
  <si>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</si>
  <si>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</si>
  <si>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</si>
  <si>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</si>
  <si>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</si>
  <si>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</si>
  <si>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</si>
  <si>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</si>
  <si>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</si>
  <si>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</si>
  <si>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</si>
  <si>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</si>
  <si>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</si>
  <si>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</si>
  <si>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</si>
  <si>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</si>
  <si>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</si>
  <si>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</si>
  <si>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</si>
  <si>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</si>
  <si>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</si>
  <si>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</si>
  <si>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</si>
  <si>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</si>
  <si>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</si>
  <si>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</si>
  <si>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</si>
  <si>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</si>
  <si>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</si>
  <si>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</si>
  <si>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</si>
  <si>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</si>
  <si>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</si>
  <si>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</si>
  <si>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</si>
  <si>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</si>
  <si>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</si>
  <si>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</si>
  <si>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</si>
  <si>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</si>
  <si>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</si>
  <si>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</si>
  <si>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</si>
  <si>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</si>
  <si>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</si>
  <si>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</si>
  <si>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</si>
  <si>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</si>
  <si>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</si>
  <si>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</si>
  <si>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</si>
  <si>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</si>
  <si>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</si>
  <si>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</si>
  <si>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</si>
  <si>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</si>
  <si>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</si>
  <si>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</si>
  <si>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</si>
  <si>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</si>
  <si>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</si>
  <si>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</si>
  <si>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</si>
  <si>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</si>
  <si>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</si>
  <si>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</si>
  <si>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</si>
  <si>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</si>
  <si>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</si>
  <si>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</si>
  <si>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</si>
  <si>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</si>
  <si>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</si>
  <si>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</si>
  <si>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</si>
  <si>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</si>
  <si>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</si>
  <si>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</si>
  <si>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</si>
  <si>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</si>
  <si>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</si>
  <si>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</si>
  <si>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</si>
  <si>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</si>
  <si>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</si>
  <si>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</si>
  <si>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</si>
  <si>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</si>
  <si>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</si>
  <si>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</si>
  <si>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</si>
  <si>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</si>
  <si>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</si>
  <si>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</si>
  <si>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</si>
  <si>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</si>
  <si>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</si>
  <si>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</si>
  <si>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</si>
  <si>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</si>
  <si>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</si>
  <si>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</si>
  <si>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</si>
  <si>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</si>
  <si>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</si>
  <si>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</si>
  <si>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</si>
  <si>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</si>
  <si>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</si>
  <si>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</si>
  <si>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</si>
  <si>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</si>
  <si>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</si>
  <si>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</si>
  <si>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</si>
  <si>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</si>
  <si>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</si>
  <si>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</si>
  <si>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</si>
  <si>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</si>
  <si>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</si>
  <si>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</si>
  <si>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</si>
  <si>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</si>
  <si>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</si>
  <si>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</si>
  <si>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</si>
  <si>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</si>
  <si>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</si>
  <si>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</si>
  <si>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</si>
  <si>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</si>
  <si>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</si>
  <si>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</si>
  <si>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</si>
  <si>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</si>
  <si>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</si>
  <si>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</si>
  <si>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</si>
  <si>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</si>
  <si>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</si>
  <si>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</si>
  <si>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</si>
  <si>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</si>
  <si>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</si>
  <si>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</si>
  <si>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</si>
  <si>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</si>
  <si>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</si>
  <si>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</si>
  <si>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</si>
  <si>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</si>
  <si>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</si>
  <si>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</si>
  <si>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</si>
  <si>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</si>
  <si>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</si>
  <si>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</si>
  <si>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</si>
  <si>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</si>
  <si>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</si>
  <si>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</si>
  <si>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</si>
  <si>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</si>
  <si>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</si>
  <si>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</si>
  <si>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</si>
  <si>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</si>
  <si>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</si>
  <si>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</si>
  <si>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</si>
  <si>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</si>
  <si>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</si>
  <si>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</si>
  <si>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</si>
  <si>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</si>
  <si>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</si>
  <si>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</si>
  <si>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</si>
  <si>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</si>
  <si>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</si>
  <si>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</si>
  <si>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</si>
  <si>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</si>
  <si>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</si>
  <si>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</si>
  <si>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</si>
  <si>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</si>
  <si>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</si>
  <si>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</si>
  <si>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</si>
  <si>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</si>
  <si>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</si>
  <si>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</si>
  <si>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</si>
  <si>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</si>
  <si>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</si>
  <si>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</si>
  <si>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</si>
  <si>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</si>
  <si>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</si>
  <si>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</si>
  <si>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</si>
  <si>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</si>
  <si>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</si>
  <si>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</si>
  <si>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</si>
  <si>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</si>
  <si>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</si>
  <si>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</si>
  <si>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</si>
  <si>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</si>
  <si>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</si>
  <si>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</si>
  <si>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</si>
  <si>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</si>
  <si>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</si>
  <si>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</si>
  <si>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</si>
  <si>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</si>
  <si>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</si>
  <si>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</si>
  <si>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</si>
  <si>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</si>
  <si>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</si>
  <si>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</si>
  <si>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</si>
  <si>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</si>
  <si>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</si>
  <si>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</si>
  <si>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</si>
  <si>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</si>
  <si>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</si>
  <si>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</si>
  <si>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</si>
  <si>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</si>
  <si>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</si>
  <si>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</si>
  <si>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</si>
  <si>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</si>
  <si>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</si>
  <si>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</si>
  <si>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</si>
  <si>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</si>
  <si>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</si>
  <si>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</si>
  <si>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</si>
  <si>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</si>
  <si>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</si>
  <si>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</si>
  <si>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</si>
  <si>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</si>
  <si>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</si>
  <si>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</si>
  <si>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</si>
  <si>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</si>
  <si>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</si>
  <si>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</si>
  <si>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</si>
  <si>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</si>
  <si>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</si>
  <si>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</si>
  <si>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</si>
  <si>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</si>
  <si>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</si>
  <si>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</si>
  <si>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</si>
  <si>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</si>
  <si>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</si>
  <si>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</si>
  <si>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</si>
  <si>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</si>
  <si>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</si>
  <si>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</si>
  <si>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</si>
  <si>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</si>
  <si>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</si>
  <si>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</si>
  <si>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</si>
  <si>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</si>
  <si>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</si>
  <si>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</si>
  <si>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</si>
  <si>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</si>
  <si>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</si>
  <si>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</si>
  <si>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</si>
  <si>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</si>
  <si>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</si>
  <si>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</si>
  <si>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</si>
  <si>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</si>
  <si>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</si>
  <si>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</si>
  <si>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</si>
  <si>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</si>
  <si>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</si>
  <si>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</si>
  <si>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</si>
  <si>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</si>
  <si>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</si>
  <si>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</si>
  <si>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</si>
  <si>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</si>
  <si>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</si>
  <si>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</si>
  <si>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</si>
  <si>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</si>
  <si>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</si>
  <si>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</si>
  <si>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</si>
  <si>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</si>
  <si>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</si>
  <si>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</si>
  <si>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</si>
  <si>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</si>
  <si>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</si>
  <si>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</si>
  <si>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</si>
  <si>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</si>
  <si>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</si>
  <si>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</si>
  <si>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</si>
  <si>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</si>
  <si>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</si>
  <si>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</si>
  <si>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</si>
  <si>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</si>
  <si>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</si>
  <si>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</si>
  <si>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</si>
  <si>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</si>
  <si>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</si>
  <si>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</si>
  <si>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</si>
  <si>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</si>
  <si>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</si>
  <si>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</si>
  <si>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</si>
  <si>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</si>
  <si>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</si>
  <si>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</si>
  <si>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</si>
  <si>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</si>
  <si>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</si>
  <si>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</si>
  <si>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</si>
  <si>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</si>
  <si>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</si>
  <si>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</si>
  <si>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</si>
  <si>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</si>
  <si>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</si>
  <si>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</si>
  <si>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</si>
  <si>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</si>
  <si>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</si>
  <si>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</si>
  <si>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</si>
  <si>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</si>
  <si>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</si>
  <si>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</si>
  <si>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</si>
  <si>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</si>
  <si>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</si>
  <si>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</si>
  <si>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</si>
  <si>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</si>
  <si>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</si>
  <si>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</si>
  <si>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</si>
  <si>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</si>
  <si>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</si>
  <si>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</si>
  <si>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</si>
  <si>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</si>
  <si>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</si>
  <si>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</si>
  <si>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</si>
  <si>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</si>
  <si>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</si>
  <si>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</si>
  <si>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</si>
  <si>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</si>
  <si>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</si>
  <si>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</si>
  <si>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</si>
  <si>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</si>
  <si>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</si>
  <si>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</si>
  <si>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</si>
  <si>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</si>
  <si>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</si>
  <si>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</si>
  <si>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</si>
  <si>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</si>
  <si>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</si>
  <si>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</si>
  <si>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</si>
  <si>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</si>
  <si>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</si>
  <si>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</si>
  <si>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</si>
  <si>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</si>
  <si>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</si>
  <si>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</si>
  <si>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</si>
  <si>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</si>
  <si>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</si>
  <si>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</si>
  <si>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</si>
  <si>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</si>
  <si>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</si>
  <si>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</si>
  <si>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</si>
  <si>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</si>
  <si>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</si>
  <si>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</si>
  <si>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</si>
  <si>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</si>
  <si>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</si>
  <si>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</si>
  <si>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</si>
  <si>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</si>
  <si>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</si>
  <si>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</si>
  <si>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</si>
  <si>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</si>
  <si>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</si>
  <si>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</si>
  <si>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</si>
  <si>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</si>
  <si>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</si>
  <si>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</si>
  <si>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</si>
  <si>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</si>
  <si>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</si>
  <si>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</si>
  <si>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</si>
  <si>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</si>
  <si>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</si>
  <si>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</si>
  <si>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</si>
  <si>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</si>
  <si>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</si>
  <si>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</si>
  <si>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</si>
  <si>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</si>
  <si>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</si>
  <si>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</si>
  <si>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</si>
  <si>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</si>
  <si>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</si>
  <si>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</si>
  <si>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</si>
  <si>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</si>
  <si>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</si>
  <si>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</si>
  <si>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</si>
  <si>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</si>
  <si>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</si>
  <si>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</si>
  <si>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</si>
  <si>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</si>
  <si>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</si>
  <si>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</si>
  <si>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</si>
  <si>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</si>
  <si>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</si>
  <si>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</si>
  <si>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</si>
  <si>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</si>
  <si>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</si>
  <si>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</si>
  <si>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</si>
  <si>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</si>
  <si>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</si>
  <si>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</si>
  <si>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</si>
  <si>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</si>
  <si>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</si>
  <si>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</si>
  <si>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</si>
  <si>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</si>
  <si>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</si>
  <si>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</si>
  <si>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</si>
  <si>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</si>
  <si>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</si>
  <si>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</si>
  <si>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</si>
  <si>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</si>
  <si>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</si>
  <si>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</si>
  <si>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</si>
  <si>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</si>
  <si>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</si>
  <si>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</si>
  <si>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</si>
  <si>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</si>
  <si>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</si>
  <si>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</si>
  <si>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</si>
  <si>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</si>
  <si>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</si>
  <si>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</si>
  <si>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</si>
  <si>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</si>
  <si>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</si>
  <si>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</si>
  <si>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</si>
  <si>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</si>
  <si>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</si>
  <si>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</si>
  <si>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</si>
  <si>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</si>
  <si>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</si>
  <si>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</si>
  <si>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</si>
  <si>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</si>
  <si>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</si>
  <si>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</si>
  <si>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</si>
  <si>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</si>
  <si>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</si>
  <si>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</si>
  <si>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</si>
  <si>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</si>
  <si>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</si>
  <si>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</si>
  <si>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</si>
  <si>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</si>
  <si>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</si>
  <si>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</si>
  <si>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</si>
  <si>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</si>
  <si>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</si>
  <si>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</si>
  <si>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</si>
  <si>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</si>
  <si>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</si>
  <si>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</si>
  <si>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</si>
  <si>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</si>
  <si>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</si>
  <si>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</si>
  <si>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</si>
  <si>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</si>
  <si>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</si>
  <si>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</si>
  <si>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</si>
  <si>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</si>
  <si>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</si>
  <si>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</si>
  <si>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</si>
  <si>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</si>
  <si>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</si>
  <si>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</si>
  <si>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</si>
  <si>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</si>
  <si>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</si>
  <si>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</si>
  <si>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</si>
  <si>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</si>
  <si>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</si>
  <si>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</si>
  <si>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</si>
  <si>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</si>
  <si>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</si>
  <si>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</si>
  <si>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</si>
  <si>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</si>
  <si>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</si>
  <si>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</si>
  <si>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</si>
  <si>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</si>
  <si>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</si>
  <si>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</si>
  <si>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</si>
  <si>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</si>
  <si>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</si>
  <si>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</si>
  <si>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</si>
  <si>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</si>
  <si>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</si>
  <si>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</si>
  <si>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</si>
  <si>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</si>
  <si>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</si>
  <si>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</si>
  <si>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</si>
  <si>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</si>
  <si>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</si>
  <si>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</si>
  <si>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</si>
  <si>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</si>
  <si>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</si>
  <si>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</si>
  <si>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</si>
  <si>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</si>
  <si>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</si>
  <si>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</si>
  <si>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</si>
  <si>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</si>
  <si>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</si>
  <si>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</si>
  <si>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</si>
  <si>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</si>
  <si>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</si>
  <si>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</si>
  <si>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</si>
  <si>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</si>
  <si>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</si>
  <si>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</si>
  <si>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</si>
  <si>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</si>
  <si>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</si>
  <si>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</si>
  <si>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</si>
  <si>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</si>
  <si>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</si>
  <si>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</si>
  <si>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</si>
  <si>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</si>
  <si>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</si>
  <si>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</si>
  <si>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</si>
  <si>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</si>
  <si>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</si>
  <si>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</si>
  <si>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</si>
  <si>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</si>
  <si>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</si>
  <si>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</si>
  <si>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</si>
  <si>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</si>
  <si>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</si>
  <si>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</si>
  <si>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</si>
  <si>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</si>
  <si>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</si>
  <si>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</si>
  <si>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</si>
  <si>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</si>
  <si>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</si>
  <si>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</si>
  <si>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</si>
  <si>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</si>
  <si>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</si>
  <si>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</si>
  <si>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</si>
  <si>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</si>
  <si>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</si>
  <si>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</si>
  <si>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</si>
  <si>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</si>
  <si>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</si>
  <si>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</si>
  <si>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</si>
  <si>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</si>
  <si>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</si>
  <si>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</si>
  <si>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</si>
  <si>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</si>
  <si>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</si>
  <si>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</si>
  <si>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</si>
  <si>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</si>
  <si>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</si>
  <si>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</si>
  <si>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</si>
  <si>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</si>
  <si>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</si>
  <si>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</si>
  <si>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</si>
  <si>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</si>
  <si>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</si>
  <si>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</si>
  <si>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</si>
  <si>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</si>
  <si>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</si>
  <si>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</si>
  <si>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</si>
  <si>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</si>
  <si>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</si>
  <si>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</si>
  <si>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</si>
  <si>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</si>
  <si>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</si>
  <si>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</si>
  <si>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</si>
  <si>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</si>
  <si>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</si>
  <si>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</si>
  <si>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</si>
  <si>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</si>
  <si>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</si>
  <si>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</si>
  <si>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</si>
  <si>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</si>
  <si>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</si>
  <si>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</si>
  <si>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</si>
  <si>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</si>
  <si>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</si>
  <si>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</si>
  <si>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</si>
  <si>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</si>
  <si>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</si>
  <si>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</si>
  <si>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</si>
  <si>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</si>
  <si>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</si>
  <si>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</si>
  <si>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</si>
  <si>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</si>
  <si>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</si>
  <si>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</si>
  <si>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</si>
  <si>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</si>
  <si>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</si>
  <si>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</si>
  <si>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</si>
  <si>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</si>
  <si>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</si>
  <si>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</si>
  <si>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</si>
  <si>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</si>
  <si>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</si>
  <si>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</si>
  <si>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</si>
  <si>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</si>
  <si>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</si>
  <si>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</si>
  <si>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</si>
  <si>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</si>
  <si>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</si>
  <si>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</si>
  <si>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</si>
  <si>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</si>
  <si>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</si>
  <si>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</si>
  <si>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</si>
  <si>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</si>
  <si>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</si>
  <si>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</si>
  <si>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</si>
  <si>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</si>
  <si>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</si>
  <si>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</si>
  <si>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</si>
  <si>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</si>
  <si>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</si>
  <si>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</si>
  <si>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</si>
  <si>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</si>
  <si>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</si>
  <si>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</si>
  <si>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</si>
  <si>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</si>
  <si>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</si>
  <si>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</si>
  <si>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</si>
  <si>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</si>
  <si>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</si>
  <si>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</si>
  <si>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</si>
  <si>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</si>
  <si>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</si>
  <si>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</si>
  <si>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</si>
  <si>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</si>
  <si>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</si>
  <si>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</si>
  <si>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</si>
  <si>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</si>
  <si>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</si>
  <si>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</si>
  <si>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</si>
  <si>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</si>
  <si>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</si>
  <si>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</si>
  <si>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</si>
  <si>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</si>
  <si>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</si>
  <si>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</si>
  <si>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</si>
  <si>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</si>
  <si>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</si>
  <si>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</si>
  <si>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</si>
  <si>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</si>
  <si>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</si>
  <si>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</si>
  <si>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</si>
  <si>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</si>
  <si>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</si>
  <si>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</si>
  <si>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</si>
  <si>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</si>
  <si>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</si>
  <si>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</si>
  <si>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</si>
  <si>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</si>
  <si>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</si>
  <si>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</si>
  <si>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</si>
  <si>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</si>
  <si>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</si>
  <si>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</si>
  <si>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</si>
  <si>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</si>
  <si>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</si>
  <si>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</si>
  <si>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</si>
  <si>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</si>
  <si>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</si>
  <si>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</si>
  <si>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</si>
  <si>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</si>
  <si>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</si>
  <si>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</si>
  <si>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</si>
  <si>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</si>
  <si>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</si>
  <si>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</si>
  <si>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</si>
  <si>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</si>
  <si>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</si>
  <si>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</si>
  <si>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</si>
  <si>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</si>
  <si>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</si>
  <si>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</si>
  <si>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</si>
  <si>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</si>
  <si>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</si>
  <si>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</si>
  <si>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</si>
  <si>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</si>
  <si>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</si>
  <si>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</si>
  <si>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</si>
  <si>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</si>
  <si>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</si>
  <si>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</si>
  <si>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</si>
  <si>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</si>
  <si>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</si>
  <si>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</si>
  <si>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</si>
  <si>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</si>
  <si>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</si>
  <si>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</si>
  <si>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</si>
  <si>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</si>
  <si>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</si>
  <si>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</si>
  <si>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</si>
  <si>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</si>
  <si>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</si>
  <si>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</si>
  <si>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</si>
  <si>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</si>
  <si>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</si>
  <si>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</si>
  <si>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</si>
  <si>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</si>
  <si>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</si>
  <si>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</si>
  <si>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</si>
  <si>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</si>
  <si>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</si>
  <si>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</si>
  <si>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</si>
  <si>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</si>
  <si>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</si>
  <si>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</si>
  <si>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</si>
  <si>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</si>
  <si>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</si>
  <si>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</si>
  <si>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</si>
  <si>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</si>
  <si>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</si>
  <si>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</si>
  <si>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</si>
  <si>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</si>
  <si>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</si>
  <si>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</si>
  <si>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</si>
  <si>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</si>
  <si>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</si>
  <si>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</si>
  <si>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</si>
  <si>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</si>
  <si>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</si>
  <si>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</si>
  <si>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</si>
  <si>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</si>
  <si>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</si>
  <si>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</si>
  <si>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</si>
  <si>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</si>
  <si>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</si>
  <si>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</si>
  <si>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</si>
  <si>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</si>
  <si>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</si>
  <si>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</si>
  <si>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</si>
  <si>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</si>
  <si>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</si>
  <si>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</si>
  <si>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</si>
  <si>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</si>
  <si>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</si>
  <si>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</si>
  <si>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</si>
  <si>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</si>
  <si>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</si>
  <si>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</si>
  <si>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</si>
  <si>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</si>
  <si>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</si>
  <si>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</si>
  <si>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</si>
  <si>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</si>
  <si>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</si>
  <si>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</si>
  <si>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</si>
  <si>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</si>
  <si>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</si>
  <si>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</si>
  <si>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</si>
  <si>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</si>
  <si>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</si>
  <si>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</si>
  <si>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</si>
  <si>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</si>
  <si>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</si>
  <si>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</si>
  <si>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</si>
  <si>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</si>
  <si>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</si>
  <si>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</si>
  <si>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</si>
  <si>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</si>
  <si>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</si>
  <si>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</si>
  <si>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</si>
  <si>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</si>
  <si>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</si>
  <si>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</si>
  <si>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</si>
  <si>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</si>
  <si>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</si>
  <si>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</si>
  <si>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</si>
  <si>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</si>
  <si>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</si>
  <si>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</si>
  <si>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</si>
  <si>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</si>
  <si>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</si>
  <si>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</si>
  <si>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</si>
  <si>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</si>
  <si>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</si>
  <si>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</si>
  <si>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</si>
  <si>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</si>
  <si>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</si>
  <si>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</si>
  <si>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</si>
  <si>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</si>
  <si>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</si>
  <si>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</si>
  <si>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</si>
  <si>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</si>
  <si>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</si>
  <si>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</si>
  <si>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</si>
  <si>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</si>
  <si>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</si>
  <si>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</si>
  <si>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</si>
  <si>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</si>
  <si>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</si>
  <si>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</si>
  <si>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</si>
  <si>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</si>
  <si>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</si>
  <si>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</si>
  <si>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</si>
  <si>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</si>
  <si>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</si>
  <si>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</si>
  <si>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</si>
  <si>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</si>
  <si>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</si>
  <si>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</si>
  <si>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</si>
  <si>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</si>
  <si>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</si>
  <si>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</si>
  <si>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</si>
  <si>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</si>
  <si>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</si>
  <si>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</si>
  <si>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</si>
  <si>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</si>
  <si>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</si>
  <si>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</si>
  <si>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</si>
  <si>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</si>
  <si>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</si>
  <si>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</si>
  <si>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</si>
  <si>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</si>
  <si>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</si>
  <si>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</si>
  <si>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</si>
  <si>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</si>
  <si>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</si>
  <si>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</si>
  <si>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</si>
  <si>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</si>
  <si>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</si>
  <si>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</si>
  <si>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</si>
  <si>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</si>
  <si>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</si>
  <si>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</si>
  <si>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</si>
  <si>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</si>
  <si>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</si>
  <si>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</si>
  <si>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</si>
  <si>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</si>
  <si>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</si>
  <si>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</si>
  <si>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</si>
  <si>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</si>
  <si>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</si>
  <si>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</si>
  <si>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</si>
  <si>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</si>
  <si>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</si>
  <si>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</si>
  <si>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</si>
  <si>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</si>
  <si>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</si>
  <si>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</si>
  <si>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</si>
  <si>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</si>
  <si>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</si>
  <si>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</si>
  <si>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</si>
  <si>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</si>
  <si>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</si>
  <si>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</si>
  <si>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</si>
  <si>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</si>
  <si>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</si>
  <si>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</si>
  <si>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</si>
  <si>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</si>
  <si>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</si>
  <si>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</si>
  <si>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</si>
  <si>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</si>
  <si>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</si>
  <si>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</si>
  <si>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</si>
  <si>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</si>
  <si>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</si>
  <si>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</si>
  <si>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</si>
  <si>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</si>
  <si>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</si>
  <si>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</si>
  <si>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</si>
  <si>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</si>
  <si>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</si>
  <si>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</si>
  <si>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</si>
  <si>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</si>
  <si>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</si>
  <si>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</si>
  <si>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</si>
  <si>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</si>
  <si>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</si>
  <si>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</si>
  <si>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</si>
  <si>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</si>
  <si>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</si>
  <si>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</si>
  <si>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</si>
  <si>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</si>
  <si>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</si>
  <si>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</si>
  <si>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</si>
  <si>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</si>
  <si>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</si>
  <si>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</si>
  <si>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</si>
  <si>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</si>
  <si>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</si>
  <si>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</si>
  <si>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</si>
  <si>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</si>
  <si>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</si>
  <si>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</si>
  <si>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</si>
  <si>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</si>
  <si>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</si>
  <si>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</si>
  <si>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</si>
  <si>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</si>
  <si>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</si>
  <si>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</si>
  <si>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</si>
  <si>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</si>
  <si>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</si>
  <si>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</si>
  <si>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</si>
  <si>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</si>
  <si>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</si>
  <si>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</si>
  <si>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</si>
  <si>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</si>
  <si>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</si>
  <si>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</si>
  <si>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</si>
  <si>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</si>
  <si>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</si>
  <si>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</si>
  <si>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</si>
  <si>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</si>
  <si>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</si>
  <si>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</si>
  <si>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</si>
  <si>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</si>
  <si>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</si>
  <si>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</si>
  <si>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</si>
  <si>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</si>
  <si>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</si>
  <si>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</si>
  <si>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</si>
  <si>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</si>
  <si>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</si>
  <si>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</si>
  <si>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</si>
  <si>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</si>
  <si>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</si>
  <si>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</si>
  <si>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</si>
  <si>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</si>
  <si>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</si>
  <si>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</si>
  <si>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</si>
  <si>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</si>
  <si>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</si>
  <si>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</si>
  <si>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</si>
  <si>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</si>
  <si>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</si>
  <si>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</si>
  <si>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</si>
  <si>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</si>
  <si>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</si>
  <si>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</si>
  <si>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</si>
  <si>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</si>
  <si>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</si>
  <si>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</si>
  <si>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</si>
  <si>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</si>
  <si>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</si>
  <si>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</si>
  <si>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</si>
  <si>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</si>
  <si>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</si>
  <si>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</si>
  <si>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</si>
  <si>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</si>
  <si>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</si>
  <si>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</si>
  <si>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</si>
  <si>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</si>
  <si>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</si>
  <si>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</si>
  <si>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</si>
  <si>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</si>
  <si>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</si>
  <si>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</si>
  <si>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</si>
  <si>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</si>
  <si>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</si>
  <si>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</si>
  <si>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</si>
  <si>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</si>
  <si>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</si>
  <si>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</si>
  <si>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</si>
  <si>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</si>
  <si>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</si>
  <si>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</si>
  <si>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</si>
  <si>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</si>
  <si>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</si>
  <si>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</si>
  <si>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</si>
  <si>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</si>
  <si>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</si>
  <si>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</si>
  <si>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</si>
  <si>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</si>
  <si>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</si>
  <si>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</si>
  <si>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</si>
  <si>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</si>
  <si>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</si>
  <si>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</si>
  <si>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</si>
  <si>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</si>
  <si>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</si>
  <si>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</si>
  <si>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</si>
  <si>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</si>
  <si>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</si>
  <si>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</si>
  <si>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</si>
  <si>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</si>
  <si>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</si>
  <si>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</si>
  <si>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</si>
  <si>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</si>
  <si>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</si>
  <si>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</si>
  <si>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</si>
  <si>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</si>
  <si>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</si>
  <si>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</si>
  <si>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</si>
  <si>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</si>
  <si>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</si>
  <si>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</si>
  <si>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</si>
  <si>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</si>
  <si>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</si>
  <si>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</si>
  <si>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</si>
  <si>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</si>
  <si>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</si>
  <si>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</si>
  <si>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</si>
  <si>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</si>
  <si>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</si>
  <si>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</si>
  <si>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</si>
  <si>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</si>
  <si>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</si>
  <si>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</si>
  <si>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</si>
  <si>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</si>
  <si>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</si>
  <si>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</si>
  <si>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</si>
  <si>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</si>
  <si>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</si>
  <si>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</si>
  <si>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</si>
  <si>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</si>
  <si>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</si>
  <si>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</si>
  <si>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</si>
  <si>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</si>
  <si>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</si>
  <si>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</si>
  <si>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</si>
  <si>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</si>
  <si>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</si>
  <si>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</si>
  <si>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</si>
  <si>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</si>
  <si>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</si>
  <si>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</si>
  <si>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</si>
  <si>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</si>
  <si>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</si>
  <si>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</si>
  <si>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</si>
  <si>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</si>
  <si>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</si>
  <si>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</si>
  <si>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</si>
  <si>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</si>
  <si>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</si>
  <si>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</si>
  <si>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</si>
  <si>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</si>
  <si>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</si>
  <si>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</si>
  <si>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</si>
  <si>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</si>
  <si>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</si>
  <si>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</si>
  <si>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</si>
  <si>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</si>
  <si>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</si>
  <si>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</si>
  <si>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</si>
  <si>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</si>
  <si>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</si>
  <si>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</si>
  <si>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</si>
  <si>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</si>
  <si>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</si>
  <si>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</si>
  <si>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</si>
  <si>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</si>
  <si>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</si>
  <si>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</si>
  <si>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</si>
  <si>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</si>
  <si>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</si>
  <si>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</si>
  <si>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</si>
  <si>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</si>
  <si>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</si>
  <si>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</si>
  <si>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</si>
  <si>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</si>
  <si>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</si>
  <si>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</si>
  <si>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</si>
  <si>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</si>
  <si>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</si>
  <si>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</si>
  <si>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</si>
  <si>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</si>
  <si>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</si>
  <si>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</si>
  <si>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</si>
  <si>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</si>
  <si>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</si>
  <si>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</si>
  <si>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</si>
  <si>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</si>
  <si>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</si>
  <si>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</si>
  <si>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</si>
  <si>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</si>
  <si>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</si>
  <si>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</si>
  <si>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</si>
  <si>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</si>
  <si>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</si>
  <si>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</si>
  <si>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</si>
  <si>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</si>
  <si>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</si>
  <si>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</si>
  <si>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</si>
  <si>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</si>
  <si>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</si>
  <si>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</si>
  <si>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</si>
  <si>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</si>
  <si>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</si>
  <si>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</si>
  <si>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</si>
  <si>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</si>
  <si>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</si>
  <si>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</si>
  <si>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</si>
  <si>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</si>
  <si>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</si>
  <si>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</si>
  <si>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</si>
  <si>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</si>
  <si>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</si>
  <si>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</si>
  <si>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</si>
  <si>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</si>
  <si>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</si>
  <si>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</si>
  <si>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</si>
  <si>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</si>
  <si>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</si>
  <si>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</si>
  <si>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</si>
  <si>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</si>
  <si>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</si>
  <si>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</si>
  <si>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</si>
  <si>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</si>
  <si>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</si>
  <si>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</si>
  <si>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</si>
  <si>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</si>
  <si>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</si>
  <si>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</si>
  <si>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</si>
  <si>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</si>
  <si>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</si>
  <si>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</si>
  <si>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</si>
  <si>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</si>
  <si>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</si>
  <si>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</si>
  <si>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</si>
  <si>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</si>
  <si>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</si>
  <si>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</si>
  <si>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</si>
  <si>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</si>
  <si>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</si>
  <si>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</si>
  <si>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</si>
  <si>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</si>
  <si>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</si>
  <si>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</si>
  <si>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</si>
  <si>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</si>
  <si>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</si>
  <si>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</si>
  <si>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</si>
  <si>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</si>
  <si>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</si>
  <si>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</si>
  <si>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</si>
  <si>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</si>
  <si>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</si>
  <si>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</si>
  <si>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</si>
  <si>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</si>
  <si>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</si>
  <si>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</si>
  <si>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</si>
  <si>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</si>
  <si>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</si>
  <si>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</si>
  <si>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</si>
  <si>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</si>
  <si>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</si>
  <si>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</si>
  <si>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</si>
  <si>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</si>
  <si>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</si>
  <si>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</si>
  <si>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</si>
  <si>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</si>
  <si>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</si>
  <si>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</si>
  <si>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</si>
  <si>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</si>
  <si>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</si>
  <si>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</si>
  <si>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</si>
  <si>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</si>
  <si>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</si>
  <si>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</si>
  <si>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</si>
  <si>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</si>
  <si>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</si>
  <si>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</si>
  <si>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</si>
  <si>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</si>
  <si>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</si>
  <si>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</si>
  <si>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</si>
  <si>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</si>
  <si>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</si>
  <si>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</si>
  <si>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</si>
  <si>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</si>
  <si>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</si>
  <si>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</si>
  <si>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</si>
  <si>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</si>
  <si>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</si>
  <si>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</si>
  <si>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</si>
  <si>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</si>
  <si>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</si>
  <si>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</si>
  <si>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</si>
  <si>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</si>
  <si>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</si>
  <si>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</si>
  <si>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</si>
  <si>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</si>
  <si>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</si>
  <si>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</si>
  <si>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</si>
  <si>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</si>
  <si>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</si>
  <si>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</si>
  <si>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</si>
  <si>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</si>
  <si>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</si>
  <si>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</si>
  <si>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</si>
  <si>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</si>
  <si>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</si>
  <si>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</si>
  <si>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</si>
  <si>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</si>
  <si>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</si>
  <si>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</si>
  <si>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</si>
  <si>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</si>
  <si>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</si>
  <si>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</si>
  <si>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</si>
  <si>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</si>
  <si>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</si>
  <si>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</si>
  <si>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</si>
  <si>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</si>
  <si>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</si>
  <si>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</si>
  <si>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</si>
  <si>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</si>
  <si>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</si>
  <si>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</si>
  <si>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</si>
  <si>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</si>
  <si>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</si>
  <si>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</si>
  <si>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</si>
  <si>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</si>
  <si>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</si>
  <si>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</si>
  <si>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</si>
  <si>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</si>
  <si>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</si>
  <si>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</si>
  <si>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</si>
  <si>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</si>
  <si>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</si>
  <si>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</si>
  <si>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</si>
  <si>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</si>
  <si>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</si>
  <si>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</si>
  <si>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</si>
  <si>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</si>
  <si>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</si>
  <si>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</si>
  <si>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</si>
  <si>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</si>
  <si>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</si>
  <si>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</si>
  <si>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</si>
  <si>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</si>
  <si>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</si>
  <si>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</si>
  <si>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</si>
  <si>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</si>
  <si>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</si>
  <si>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</si>
  <si>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</si>
  <si>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</si>
  <si>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</si>
  <si>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</si>
  <si>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</si>
  <si>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</si>
  <si>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</si>
  <si>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</si>
  <si>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</si>
  <si>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</si>
  <si>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</si>
  <si>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</si>
  <si>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</si>
  <si>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</si>
  <si>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</si>
  <si>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</si>
  <si>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</si>
  <si>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</si>
  <si>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</si>
  <si>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</si>
  <si>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</si>
  <si>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</si>
  <si>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</si>
  <si>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</si>
  <si>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</si>
  <si>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</si>
  <si>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</si>
  <si>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</si>
  <si>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</si>
  <si>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</si>
  <si>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</si>
  <si>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</si>
  <si>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</si>
  <si>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</si>
  <si>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</si>
  <si>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</si>
  <si>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</si>
  <si>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</si>
  <si>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</si>
  <si>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</si>
  <si>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</si>
  <si>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</si>
  <si>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</si>
  <si>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</si>
  <si>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</si>
  <si>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</si>
  <si>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</si>
  <si>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</si>
  <si>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</si>
  <si>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</si>
  <si>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</si>
  <si>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</si>
  <si>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</si>
  <si>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</si>
  <si>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</si>
  <si>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</si>
  <si>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</si>
  <si>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</si>
  <si>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</si>
  <si>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</si>
  <si>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</si>
  <si>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</si>
  <si>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</si>
  <si>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</si>
  <si>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</si>
  <si>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</si>
  <si>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</si>
  <si>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</si>
  <si>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</si>
  <si>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</si>
  <si>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</si>
  <si>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</si>
  <si>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</si>
  <si>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</si>
  <si>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</si>
  <si>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</si>
  <si>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</si>
  <si>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</si>
  <si>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</si>
  <si>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</si>
  <si>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</si>
  <si>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</si>
  <si>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</si>
  <si>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</si>
  <si>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</si>
  <si>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</si>
  <si>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</si>
  <si>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</si>
  <si>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</si>
  <si>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</si>
  <si>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</si>
  <si>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</si>
  <si>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</si>
  <si>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</si>
  <si>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</si>
  <si>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</si>
  <si>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</si>
  <si>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</si>
  <si>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</si>
  <si>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</si>
  <si>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</si>
  <si>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</si>
  <si>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</si>
  <si>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</si>
  <si>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</si>
  <si>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</si>
  <si>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</si>
  <si>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</si>
  <si>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</si>
  <si>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</si>
  <si>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</si>
  <si>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</si>
  <si>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</si>
  <si>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</si>
  <si>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</si>
  <si>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</si>
  <si>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</si>
  <si>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</si>
  <si>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</si>
  <si>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</si>
  <si>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</si>
  <si>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</si>
  <si>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</si>
  <si>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</si>
  <si>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</si>
  <si>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</si>
  <si>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</si>
  <si>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</si>
  <si>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</si>
  <si>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</si>
  <si>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</si>
  <si>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</si>
  <si>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</si>
  <si>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</si>
  <si>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</si>
  <si>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</si>
  <si>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</si>
  <si>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</si>
  <si>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</si>
  <si>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</si>
  <si>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</si>
  <si>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</si>
  <si>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</si>
  <si>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</si>
  <si>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</si>
  <si>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</si>
  <si>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</si>
  <si>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</si>
  <si>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</si>
  <si>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</si>
  <si>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</si>
  <si>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</si>
  <si>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</si>
  <si>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</si>
  <si>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</si>
  <si>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</si>
  <si>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</si>
  <si>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</si>
  <si>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</si>
  <si>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</si>
  <si>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</si>
  <si>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</si>
  <si>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</si>
  <si>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</si>
  <si>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</si>
  <si>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</si>
  <si>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</si>
  <si>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</si>
  <si>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</si>
  <si>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</si>
  <si>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</si>
  <si>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</si>
  <si>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</si>
  <si>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</si>
  <si>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</si>
  <si>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</si>
  <si>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</si>
  <si>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</si>
  <si>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</si>
  <si>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</si>
  <si>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</si>
  <si>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</si>
  <si>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</si>
  <si>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</si>
  <si>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</si>
  <si>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</si>
  <si>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</si>
  <si>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</si>
  <si>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</si>
  <si>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</si>
  <si>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</si>
  <si>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</si>
  <si>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</si>
  <si>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</si>
  <si>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</si>
  <si>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</si>
  <si>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</si>
  <si>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</si>
  <si>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</si>
  <si>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</si>
  <si>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</si>
  <si>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</si>
  <si>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</si>
  <si>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</si>
  <si>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</si>
  <si>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</si>
  <si>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</si>
  <si>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</si>
  <si>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</si>
  <si>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</si>
  <si>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</si>
  <si>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</si>
  <si>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</si>
  <si>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</si>
  <si>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</si>
  <si>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</si>
  <si>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</si>
  <si>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</si>
  <si>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</si>
  <si>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</si>
  <si>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</si>
  <si>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</si>
  <si>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</si>
  <si>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</si>
  <si>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</si>
  <si>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</si>
  <si>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</si>
  <si>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</si>
  <si>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</si>
  <si>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</si>
  <si>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</si>
  <si>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</si>
  <si>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</si>
  <si>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</si>
  <si>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</si>
  <si>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</si>
  <si>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</si>
  <si>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</si>
  <si>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</si>
  <si>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</si>
  <si>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</si>
  <si>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</si>
  <si>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</si>
  <si>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</si>
  <si>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</si>
  <si>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</si>
  <si>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</si>
  <si>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</si>
  <si>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</si>
  <si>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</si>
  <si>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</si>
  <si>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</si>
  <si>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</si>
  <si>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</si>
  <si>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</si>
  <si>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</si>
  <si>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</si>
  <si>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</si>
  <si>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</si>
  <si>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</si>
  <si>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</si>
  <si>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</si>
  <si>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</si>
  <si>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</si>
  <si>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</si>
  <si>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</si>
  <si>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</si>
  <si>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</si>
  <si>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</si>
  <si>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</si>
  <si>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</si>
  <si>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</si>
  <si>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</si>
  <si>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</si>
  <si>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</si>
  <si>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</si>
  <si>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</si>
  <si>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</si>
  <si>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</si>
  <si>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</si>
  <si>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</si>
  <si>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</si>
  <si>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</si>
  <si>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</si>
  <si>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</si>
  <si>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</si>
  <si>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</si>
  <si>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</si>
  <si>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</si>
  <si>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</si>
  <si>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</si>
  <si>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</si>
  <si>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</si>
  <si>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</si>
  <si>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</si>
  <si>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</si>
  <si>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</si>
  <si>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</si>
  <si>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</si>
  <si>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</si>
  <si>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</si>
  <si>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</si>
  <si>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</si>
  <si>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</si>
  <si>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</si>
  <si>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</si>
  <si>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</si>
  <si>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</si>
  <si>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</si>
  <si>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</si>
  <si>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</si>
  <si>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</si>
  <si>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</si>
  <si>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</si>
  <si>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</si>
  <si>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</si>
  <si>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</si>
  <si>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</si>
  <si>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</si>
  <si>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</si>
  <si>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</si>
  <si>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</si>
  <si>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</si>
  <si>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</si>
  <si>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</si>
  <si>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</si>
  <si>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</si>
  <si>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</si>
  <si>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</si>
  <si>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</si>
  <si>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</si>
  <si>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</si>
  <si>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</si>
  <si>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</si>
  <si>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</si>
  <si>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</si>
  <si>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</si>
  <si>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</si>
  <si>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</si>
  <si>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</si>
  <si>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</si>
  <si>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</si>
  <si>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</si>
  <si>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</si>
  <si>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</si>
  <si>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</si>
  <si>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</si>
  <si>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</si>
  <si>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</si>
  <si>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</si>
  <si>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</si>
  <si>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</si>
  <si>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</si>
  <si>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</si>
  <si>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</si>
  <si>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</si>
  <si>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</si>
  <si>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</si>
  <si>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</si>
  <si>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</si>
  <si>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</si>
  <si>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</si>
  <si>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</si>
  <si>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</si>
  <si>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</si>
  <si>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</si>
  <si>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</si>
  <si>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</si>
  <si>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</si>
  <si>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</si>
  <si>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</si>
  <si>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</si>
  <si>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</si>
  <si>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</si>
  <si>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</si>
  <si>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</si>
  <si>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</si>
  <si>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</si>
  <si>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</si>
  <si>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</si>
  <si>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</si>
  <si>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</si>
  <si>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</si>
  <si>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</si>
  <si>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</si>
  <si>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</si>
  <si>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</si>
  <si>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</si>
  <si>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</si>
  <si>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</si>
  <si>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</si>
  <si>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</si>
  <si>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</si>
  <si>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</si>
  <si>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</si>
  <si>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</si>
  <si>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</si>
  <si>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</si>
  <si>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</si>
  <si>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</si>
  <si>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</si>
  <si>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</si>
  <si>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</si>
  <si>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</si>
  <si>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</si>
  <si>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</si>
  <si>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</si>
  <si>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</si>
  <si>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</si>
  <si>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</si>
  <si>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</si>
  <si>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</si>
  <si>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</si>
  <si>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</si>
  <si>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</si>
  <si>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</si>
  <si>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</si>
  <si>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</si>
  <si>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</si>
  <si>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</si>
  <si>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</si>
  <si>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</si>
  <si>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</si>
  <si>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</si>
  <si>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</si>
  <si>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</si>
  <si>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</si>
  <si>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</si>
  <si>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</si>
  <si>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</si>
  <si>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</si>
  <si>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</si>
  <si>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</si>
  <si>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</si>
  <si>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</si>
  <si>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</si>
  <si>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</si>
  <si>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</si>
  <si>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</si>
  <si>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</si>
  <si>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</si>
  <si>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</si>
  <si>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</si>
  <si>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</si>
  <si>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</si>
  <si>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</si>
  <si>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</si>
  <si>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</si>
  <si>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</si>
  <si>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</si>
  <si>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</si>
  <si>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</si>
  <si>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</si>
  <si>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</si>
  <si>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</si>
  <si>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</si>
  <si>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</si>
  <si>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</si>
  <si>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</si>
  <si>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</si>
  <si>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</si>
  <si>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</si>
  <si>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</si>
  <si>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</si>
  <si>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</si>
  <si>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</si>
  <si>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</si>
  <si>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</si>
  <si>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</si>
  <si>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</si>
  <si>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</si>
  <si>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</si>
  <si>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</si>
  <si>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</si>
  <si>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</si>
  <si>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</si>
  <si>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</si>
  <si>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</si>
  <si>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</si>
  <si>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</si>
  <si>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</si>
  <si>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</si>
  <si>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</si>
  <si>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</si>
  <si>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</si>
  <si>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</si>
  <si>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</si>
  <si>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</si>
  <si>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</si>
  <si>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</si>
  <si>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</si>
  <si>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</si>
  <si>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</si>
  <si>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</si>
  <si>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</si>
  <si>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</si>
  <si>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</si>
  <si>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</si>
  <si>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</si>
  <si>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</si>
  <si>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</si>
  <si>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</si>
  <si>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</si>
  <si>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</si>
  <si>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</si>
  <si>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</si>
  <si>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</si>
  <si>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</si>
  <si>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</si>
  <si>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</si>
  <si>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</si>
  <si>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</si>
  <si>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</si>
  <si>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</si>
  <si>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</si>
  <si>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</si>
  <si>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</si>
  <si>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</si>
  <si>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</si>
  <si>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</si>
  <si>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</si>
  <si>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</si>
  <si>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</si>
  <si>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</si>
  <si>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</si>
  <si>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</si>
  <si>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</si>
  <si>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</si>
  <si>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</si>
  <si>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</si>
  <si>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</si>
  <si>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</si>
  <si>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</si>
  <si>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</si>
  <si>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</si>
  <si>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</si>
  <si>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</si>
  <si>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</si>
  <si>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</si>
  <si>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</si>
  <si>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</si>
  <si>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</si>
  <si>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</si>
  <si>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</si>
  <si>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</si>
  <si>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</si>
  <si>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</si>
  <si>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</si>
  <si>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</si>
  <si>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</si>
  <si>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</si>
  <si>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</si>
  <si>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</si>
  <si>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</si>
  <si>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</si>
  <si>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</si>
  <si>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</si>
  <si>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</si>
  <si>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</si>
  <si>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</si>
  <si>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</si>
  <si>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</si>
  <si>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</si>
  <si>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</si>
  <si>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</si>
  <si>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</si>
  <si>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</si>
  <si>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</si>
  <si>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</si>
  <si>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</si>
  <si>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</si>
  <si>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</si>
  <si>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</si>
  <si>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</si>
  <si>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</si>
  <si>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</si>
  <si>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</si>
  <si>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</si>
  <si>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</si>
  <si>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</si>
  <si>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</si>
  <si>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</si>
  <si>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</si>
  <si>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</si>
  <si>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</si>
  <si>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</si>
  <si>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</si>
  <si>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</si>
  <si>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</si>
  <si>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</si>
  <si>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</si>
  <si>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</si>
  <si>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</si>
  <si>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</si>
  <si>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</si>
  <si>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</si>
  <si>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</si>
  <si>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</si>
  <si>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</si>
  <si>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</si>
  <si>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</si>
  <si>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</si>
  <si>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</si>
  <si>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</si>
  <si>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</si>
  <si>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</si>
  <si>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</si>
  <si>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</si>
  <si>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</si>
  <si>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</si>
  <si>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</si>
  <si>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</si>
  <si>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</si>
  <si>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</si>
  <si>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</si>
  <si>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</si>
  <si>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</si>
  <si>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</si>
  <si>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</si>
  <si>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</si>
  <si>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</si>
  <si>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</si>
  <si>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</si>
  <si>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</si>
  <si>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</si>
  <si>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</si>
  <si>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</si>
  <si>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</si>
  <si>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</si>
  <si>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</si>
  <si>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</si>
  <si>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</si>
  <si>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</si>
  <si>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</si>
  <si>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</si>
  <si>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</si>
  <si>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</si>
  <si>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</si>
  <si>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</si>
  <si>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</si>
  <si>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</si>
  <si>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</si>
  <si>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</si>
  <si>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</si>
  <si>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</si>
  <si>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</si>
  <si>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</si>
  <si>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</si>
  <si>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</si>
  <si>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</si>
  <si>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</si>
  <si>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</si>
  <si>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</si>
  <si>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</si>
  <si>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</si>
  <si>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</si>
  <si>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</si>
  <si>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</si>
  <si>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</si>
  <si>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</si>
  <si>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</si>
  <si>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</si>
  <si>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</si>
  <si>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</si>
  <si>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</si>
  <si>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</si>
  <si>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</si>
  <si>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</si>
  <si>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</si>
  <si>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</si>
  <si>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</si>
  <si>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</si>
  <si>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</si>
  <si>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</si>
  <si>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</si>
  <si>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</si>
  <si>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</si>
  <si>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</si>
  <si>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</si>
  <si>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</si>
  <si>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</si>
  <si>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</si>
  <si>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</si>
  <si>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</si>
  <si>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</si>
  <si>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</si>
  <si>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</si>
  <si>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</si>
  <si>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</si>
  <si>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</si>
  <si>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</si>
  <si>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</si>
  <si>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</si>
  <si>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</si>
  <si>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</si>
  <si>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</si>
  <si>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</si>
  <si>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</si>
  <si>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</si>
  <si>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</si>
  <si>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</si>
  <si>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</si>
  <si>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</si>
  <si>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</si>
  <si>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</si>
  <si>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</si>
  <si>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</si>
  <si>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</si>
  <si>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</si>
  <si>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</si>
  <si>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</si>
  <si>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</si>
  <si>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</si>
  <si>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</si>
  <si>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</si>
  <si>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</si>
  <si>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</si>
  <si>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</si>
  <si>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</si>
  <si>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</si>
  <si>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</si>
  <si>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</si>
  <si>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</si>
  <si>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</si>
  <si>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</si>
  <si>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</si>
  <si>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</si>
  <si>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</si>
  <si>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</si>
  <si>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</si>
  <si>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</si>
  <si>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</si>
  <si>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</si>
  <si>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</si>
  <si>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</si>
  <si>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</si>
  <si>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</si>
  <si>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</si>
  <si>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</si>
  <si>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</si>
  <si>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</si>
  <si>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</si>
  <si>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</si>
  <si>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</si>
  <si>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</si>
  <si>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</si>
  <si>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</si>
  <si>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</si>
  <si>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</si>
  <si>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</si>
  <si>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</si>
  <si>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</si>
  <si>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</si>
  <si>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</si>
  <si>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</si>
  <si>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</si>
  <si>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</si>
  <si>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</si>
  <si>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</si>
  <si>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</si>
  <si>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</si>
  <si>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</si>
  <si>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</si>
  <si>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</si>
  <si>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</si>
  <si>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</si>
  <si>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</si>
  <si>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</si>
  <si>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</si>
  <si>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</si>
  <si>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</si>
  <si>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</si>
  <si>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</si>
  <si>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</si>
  <si>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</si>
  <si>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</si>
  <si>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</si>
  <si>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</si>
  <si>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</si>
  <si>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</si>
  <si>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</si>
  <si>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</si>
  <si>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</si>
  <si>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</si>
  <si>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</si>
  <si>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</si>
  <si>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</si>
  <si>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</si>
  <si>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</si>
  <si>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</si>
  <si>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</si>
  <si>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</si>
  <si>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</si>
  <si>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</si>
  <si>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</si>
  <si>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</si>
  <si>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</si>
  <si>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</si>
  <si>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</si>
  <si>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</si>
  <si>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</si>
  <si>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</si>
  <si>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</si>
  <si>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</si>
  <si>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</si>
  <si>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</si>
  <si>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</si>
  <si>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</si>
  <si>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</si>
  <si>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</si>
  <si>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</si>
  <si>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</si>
  <si>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</si>
  <si>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</si>
  <si>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</si>
  <si>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</si>
  <si>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</si>
  <si>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</si>
  <si>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</si>
  <si>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</si>
  <si>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</si>
  <si>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</si>
  <si>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</si>
  <si>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</si>
  <si>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</si>
  <si>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</si>
  <si>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</si>
  <si>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</si>
  <si>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</si>
  <si>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</si>
  <si>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</si>
  <si>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</si>
  <si>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</si>
  <si>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</si>
  <si>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</si>
  <si>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</si>
  <si>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</si>
  <si>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</si>
  <si>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</si>
  <si>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</si>
  <si>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</si>
  <si>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</si>
  <si>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</si>
  <si>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</si>
  <si>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</si>
  <si>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</si>
  <si>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</si>
  <si>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</si>
  <si>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</si>
  <si>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</si>
  <si>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</si>
  <si>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</si>
  <si>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</si>
  <si>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</si>
  <si>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</si>
  <si>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</si>
  <si>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</si>
  <si>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</si>
  <si>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</si>
  <si>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</si>
  <si>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</si>
  <si>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</si>
  <si>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</si>
  <si>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</si>
  <si>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</si>
  <si>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</si>
  <si>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</si>
  <si>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</si>
  <si>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</si>
  <si>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</si>
  <si>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</si>
  <si>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</si>
  <si>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</si>
  <si>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</si>
  <si>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</si>
  <si>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</si>
  <si>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</si>
  <si>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</si>
  <si>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</si>
  <si>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</si>
  <si>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</si>
  <si>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</si>
  <si>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</si>
  <si>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</si>
  <si>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</si>
  <si>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</si>
  <si>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</si>
  <si>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</si>
  <si>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</si>
  <si>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</si>
  <si>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</si>
  <si>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</si>
  <si>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</si>
  <si>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</si>
  <si>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</si>
  <si>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</si>
  <si>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</si>
  <si>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</si>
  <si>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</si>
  <si>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</si>
  <si>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</si>
  <si>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</si>
  <si>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</si>
  <si>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</si>
  <si>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</si>
  <si>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</si>
  <si>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</si>
  <si>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</si>
  <si>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</si>
  <si>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</si>
  <si>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</si>
  <si>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</si>
  <si>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</si>
  <si>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</si>
  <si>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</si>
  <si>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</si>
  <si>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</si>
  <si>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</si>
  <si>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</si>
  <si>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</si>
  <si>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</si>
  <si>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</si>
  <si>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</si>
  <si>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</si>
  <si>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</si>
  <si>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</si>
  <si>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</si>
  <si>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</si>
  <si>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</si>
  <si>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</si>
  <si>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</si>
  <si>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</si>
  <si>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</si>
  <si>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</si>
  <si>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</si>
  <si>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</si>
  <si>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</si>
  <si>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</si>
  <si>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</si>
  <si>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</si>
  <si>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</si>
  <si>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</si>
  <si>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</si>
  <si>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</si>
  <si>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</si>
  <si>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</si>
  <si>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</si>
  <si>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</si>
  <si>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</si>
  <si>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</si>
  <si>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</si>
  <si>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</si>
  <si>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</si>
  <si>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</si>
  <si>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</si>
  <si>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</si>
  <si>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</si>
  <si>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</si>
  <si>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</si>
  <si>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</si>
  <si>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</si>
  <si>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</si>
  <si>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</si>
  <si>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</si>
  <si>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</si>
  <si>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</si>
  <si>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</si>
  <si>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</si>
  <si>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</si>
  <si>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</si>
  <si>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</si>
  <si>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</si>
  <si>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</si>
  <si>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</si>
  <si>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</si>
  <si>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</si>
  <si>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</si>
  <si>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</si>
  <si>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</si>
  <si>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</si>
  <si>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</si>
  <si>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</si>
  <si>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</si>
  <si>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</si>
  <si>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</si>
  <si>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</si>
  <si>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</si>
  <si>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</si>
  <si>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</si>
  <si>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</si>
  <si>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</si>
  <si>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</si>
  <si>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</si>
  <si>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</si>
  <si>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</si>
  <si>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</si>
  <si>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</si>
  <si>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</si>
  <si>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</si>
  <si>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</si>
  <si>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</si>
  <si>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</si>
  <si>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</si>
  <si>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</si>
  <si>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</si>
  <si>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</si>
  <si>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</si>
  <si>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</si>
  <si>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</si>
  <si>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</si>
  <si>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</si>
  <si>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</si>
  <si>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</si>
  <si>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</si>
  <si>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</si>
  <si>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</si>
  <si>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</si>
  <si>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</si>
  <si>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</si>
  <si>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</si>
  <si>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</si>
  <si>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</si>
  <si>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</si>
  <si>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</si>
  <si>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</si>
  <si>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</si>
  <si>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</si>
  <si>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</si>
  <si>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</si>
  <si>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</si>
  <si>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</si>
  <si>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</si>
  <si>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</si>
  <si>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</si>
  <si>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</si>
  <si>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</si>
  <si>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</si>
  <si>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</si>
  <si>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</si>
  <si>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</si>
  <si>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</si>
  <si>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</si>
  <si>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</si>
  <si>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</si>
  <si>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</si>
  <si>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</si>
  <si>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</si>
  <si>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</si>
  <si>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</si>
  <si>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</si>
  <si>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</si>
  <si>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</si>
  <si>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</si>
  <si>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</si>
  <si>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</si>
  <si>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</si>
  <si>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</si>
  <si>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</si>
  <si>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</si>
  <si>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</si>
  <si>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</si>
  <si>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</si>
  <si>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</si>
  <si>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</si>
  <si>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</si>
  <si>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</si>
  <si>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</si>
  <si>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</si>
  <si>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</si>
  <si>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</si>
  <si>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</si>
  <si>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</si>
  <si>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</si>
  <si>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</si>
  <si>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</si>
  <si>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</si>
  <si>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</si>
  <si>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</si>
  <si>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</si>
  <si>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</si>
  <si>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</si>
  <si>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</si>
  <si>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</si>
  <si>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</si>
  <si>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</si>
  <si>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</si>
  <si>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</si>
  <si>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</si>
  <si>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</si>
  <si>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</si>
  <si>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</si>
  <si>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</si>
  <si>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</si>
  <si>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</si>
  <si>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</si>
  <si>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</si>
  <si>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</si>
  <si>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</si>
  <si>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</si>
  <si>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</si>
  <si>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</si>
  <si>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</si>
  <si>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</si>
  <si>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</si>
  <si>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</si>
  <si>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</si>
  <si>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</si>
  <si>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</si>
  <si>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</si>
  <si>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</si>
  <si>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</si>
  <si>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</si>
  <si>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</si>
  <si>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</si>
  <si>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</si>
  <si>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</si>
  <si>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</si>
  <si>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</si>
  <si>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</si>
  <si>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</si>
  <si>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</si>
  <si>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</si>
  <si>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</si>
  <si>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</si>
  <si>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</si>
  <si>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</si>
  <si>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</si>
  <si>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</si>
  <si>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</si>
  <si>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</si>
  <si>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</si>
  <si>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</si>
  <si>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</si>
  <si>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</si>
  <si>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</si>
  <si>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</si>
  <si>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</si>
  <si>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</si>
  <si>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</si>
  <si>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</si>
  <si>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</si>
  <si>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</si>
  <si>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</si>
  <si>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</si>
  <si>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</si>
  <si>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</si>
  <si>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</si>
  <si>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</si>
  <si>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</si>
  <si>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</si>
  <si>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</si>
  <si>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</si>
  <si>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</si>
  <si>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</si>
  <si>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</si>
  <si>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</si>
  <si>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</si>
  <si>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</si>
  <si>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</si>
  <si>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</si>
  <si>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</si>
  <si>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</si>
  <si>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</si>
  <si>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</si>
  <si>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</si>
  <si>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</si>
  <si>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</si>
  <si>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</si>
  <si>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</si>
  <si>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</si>
  <si>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</si>
  <si>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</si>
  <si>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</si>
  <si>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</si>
  <si>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</si>
  <si>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</si>
  <si>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</si>
  <si>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</si>
  <si>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</si>
  <si>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</si>
  <si>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</si>
  <si>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</si>
  <si>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</si>
  <si>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</si>
  <si>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</si>
  <si>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</si>
  <si>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</si>
  <si>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</si>
  <si>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</si>
  <si>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</si>
  <si>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</si>
  <si>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</si>
  <si>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</si>
  <si>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</si>
  <si>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</si>
  <si>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</si>
  <si>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</si>
  <si>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</si>
  <si>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</si>
  <si>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</si>
  <si>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</si>
  <si>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</si>
  <si>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</si>
  <si>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</si>
  <si>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</si>
  <si>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</si>
  <si>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</si>
  <si>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</si>
  <si>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</si>
  <si>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</si>
  <si>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</si>
  <si>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</si>
  <si>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</si>
  <si>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</si>
  <si>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</si>
  <si>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</si>
  <si>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</si>
  <si>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</si>
  <si>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</si>
  <si>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</si>
  <si>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</si>
  <si>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</si>
  <si>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</si>
  <si>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</si>
  <si>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</si>
  <si>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</si>
  <si>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</si>
  <si>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</si>
  <si>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</si>
  <si>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</si>
  <si>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</si>
  <si>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</si>
  <si>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</si>
  <si>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</si>
  <si>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</si>
  <si>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</si>
  <si>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</si>
  <si>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</si>
  <si>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</si>
  <si>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</si>
  <si>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</si>
  <si>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</si>
  <si>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</si>
  <si>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</si>
  <si>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</si>
  <si>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</si>
  <si>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</si>
  <si>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</si>
  <si>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</si>
  <si>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</si>
  <si>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</si>
  <si>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</si>
  <si>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</si>
  <si>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</si>
  <si>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</si>
  <si>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</si>
  <si>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</si>
  <si>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</si>
  <si>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</si>
  <si>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</si>
  <si>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</si>
  <si>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</si>
  <si>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</si>
  <si>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</si>
  <si>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</si>
  <si>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</si>
  <si>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</si>
  <si>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</si>
  <si>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</si>
  <si>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</si>
  <si>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</si>
  <si>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</si>
  <si>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</si>
  <si>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</si>
  <si>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</si>
  <si>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</si>
  <si>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</si>
  <si>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</si>
  <si>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</si>
  <si>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</si>
  <si>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</si>
  <si>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</si>
  <si>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</si>
  <si>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</si>
  <si>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</si>
  <si>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</si>
  <si>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</si>
  <si>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</si>
  <si>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</si>
  <si>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</si>
  <si>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</si>
  <si>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</si>
  <si>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</si>
  <si>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</si>
  <si>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</si>
  <si>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</si>
  <si>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</si>
  <si>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</si>
  <si>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</si>
  <si>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</si>
  <si>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</si>
  <si>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</si>
  <si>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</si>
  <si>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</si>
  <si>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</si>
  <si>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</si>
  <si>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</si>
  <si>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</si>
  <si>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</si>
  <si>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</si>
  <si>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</si>
  <si>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</si>
  <si>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</si>
  <si>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</si>
  <si>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</si>
  <si>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</si>
  <si>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</si>
  <si>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</si>
  <si>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</si>
  <si>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</si>
  <si>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</si>
  <si>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</si>
  <si>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</si>
  <si>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</si>
  <si>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</si>
  <si>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</si>
  <si>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</si>
  <si>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</si>
  <si>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</si>
  <si>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</si>
  <si>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</si>
  <si>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</si>
  <si>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</si>
  <si>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</si>
  <si>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</si>
  <si>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</si>
  <si>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</si>
  <si>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</si>
  <si>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</si>
  <si>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</si>
  <si>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</si>
  <si>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</si>
  <si>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</si>
  <si>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</si>
  <si>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</si>
  <si>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</si>
  <si>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</si>
  <si>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</si>
  <si>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</si>
  <si>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</si>
  <si>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</si>
  <si>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</si>
  <si>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</si>
  <si>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</si>
  <si>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</si>
  <si>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</si>
  <si>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</si>
  <si>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</si>
  <si>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</si>
  <si>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</si>
  <si>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</si>
  <si>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</si>
  <si>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</si>
  <si>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</si>
  <si>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</si>
  <si>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</si>
  <si>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</si>
  <si>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</si>
  <si>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</si>
  <si>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</si>
  <si>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</si>
  <si>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</si>
  <si>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</si>
  <si>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</si>
  <si>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</si>
  <si>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</si>
  <si>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</si>
  <si>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</si>
  <si>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</si>
  <si>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</si>
  <si>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</si>
  <si>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</si>
  <si>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</si>
  <si>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</si>
  <si>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</si>
  <si>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</si>
  <si>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</si>
  <si>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</si>
  <si>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</si>
  <si>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</si>
  <si>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</si>
  <si>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</si>
  <si>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</si>
  <si>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</si>
  <si>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</si>
  <si>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</si>
  <si>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</si>
  <si>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</si>
  <si>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</si>
  <si>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</si>
  <si>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</si>
  <si>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</si>
  <si>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</si>
  <si>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</si>
  <si>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</si>
  <si>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</si>
  <si>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</si>
  <si>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</si>
  <si>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</si>
  <si>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</si>
  <si>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</si>
  <si>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</si>
  <si>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</si>
  <si>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</si>
  <si>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</si>
  <si>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</si>
  <si>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</si>
  <si>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</si>
  <si>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</si>
  <si>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</si>
  <si>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</si>
  <si>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</si>
  <si>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</si>
  <si>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</si>
  <si>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</si>
  <si>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</si>
  <si>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</si>
  <si>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</si>
  <si>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</si>
  <si>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</si>
  <si>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</si>
  <si>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</si>
  <si>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</si>
  <si>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</si>
  <si>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</si>
  <si>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</si>
  <si>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</si>
  <si>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</si>
  <si>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</si>
  <si>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</si>
  <si>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</si>
  <si>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</si>
  <si>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</si>
  <si>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</si>
  <si>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</si>
  <si>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</si>
  <si>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</si>
  <si>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</si>
  <si>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</si>
  <si>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</si>
  <si>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</si>
  <si>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</si>
  <si>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</si>
  <si>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</si>
  <si>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</si>
  <si>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</si>
  <si>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</si>
  <si>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</si>
  <si>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</si>
  <si>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</si>
  <si>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</si>
  <si>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</si>
  <si>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</si>
  <si>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</si>
  <si>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</si>
  <si>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</si>
  <si>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</si>
  <si>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</si>
  <si>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</si>
  <si>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</si>
  <si>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</si>
  <si>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</si>
  <si>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</si>
  <si>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</si>
  <si>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</si>
  <si>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</si>
  <si>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</si>
  <si>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</si>
  <si>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</si>
  <si>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</si>
  <si>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</si>
  <si>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</si>
  <si>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</si>
  <si>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</si>
  <si>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</si>
  <si>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</si>
  <si>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</si>
  <si>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</si>
  <si>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</si>
  <si>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</si>
  <si>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</si>
  <si>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</si>
  <si>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</si>
  <si>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</si>
  <si>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</si>
  <si>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</si>
  <si>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</si>
  <si>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</si>
  <si>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</si>
  <si>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</si>
  <si>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</si>
  <si>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</si>
  <si>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</si>
  <si>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</si>
  <si>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</si>
  <si>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</si>
  <si>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</si>
  <si>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</si>
  <si>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</si>
  <si>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</si>
  <si>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</si>
  <si>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</si>
  <si>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</si>
  <si>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</si>
  <si>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</si>
  <si>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</si>
  <si>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</si>
  <si>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</si>
  <si>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</si>
  <si>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</si>
  <si>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</si>
  <si>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</si>
  <si>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</si>
  <si>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</si>
  <si>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</si>
  <si>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</si>
  <si>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</si>
  <si>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</si>
  <si>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</si>
  <si>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</si>
  <si>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</si>
  <si>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</si>
  <si>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</si>
  <si>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</si>
  <si>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</si>
  <si>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</si>
  <si>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</si>
  <si>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</si>
  <si>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</si>
  <si>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</si>
  <si>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</si>
  <si>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</si>
  <si>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</si>
  <si>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</si>
  <si>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</si>
  <si>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</si>
  <si>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</si>
  <si>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</si>
  <si>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</si>
  <si>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</si>
  <si>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</si>
  <si>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</si>
  <si>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</si>
  <si>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</si>
  <si>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</si>
  <si>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</si>
  <si>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</si>
  <si>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</si>
  <si>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</si>
  <si>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</si>
  <si>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</si>
  <si>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</si>
  <si>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</si>
  <si>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</si>
  <si>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</si>
  <si>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</si>
  <si>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</si>
  <si>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</si>
  <si>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</si>
  <si>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</si>
  <si>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</si>
  <si>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</si>
  <si>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</si>
  <si>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</si>
  <si>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</si>
  <si>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</si>
  <si>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</si>
  <si>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</si>
  <si>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</si>
  <si>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</si>
  <si>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</si>
  <si>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</si>
  <si>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</si>
  <si>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</si>
  <si>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</si>
  <si>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</si>
  <si>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</si>
  <si>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</si>
  <si>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</si>
  <si>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</si>
  <si>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</si>
  <si>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</si>
  <si>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</si>
  <si>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</si>
  <si>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</si>
  <si>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</si>
  <si>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</si>
  <si>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</si>
  <si>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</si>
  <si>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</si>
  <si>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</si>
  <si>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</si>
  <si>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</si>
  <si>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</si>
  <si>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</si>
  <si>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</si>
  <si>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</si>
  <si>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</si>
  <si>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</si>
  <si>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</si>
  <si>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</si>
  <si>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</si>
  <si>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</si>
  <si>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</si>
  <si>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</si>
  <si>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</si>
  <si>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</si>
  <si>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</si>
  <si>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</si>
  <si>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</si>
  <si>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</si>
  <si>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</si>
  <si>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</si>
  <si>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</si>
  <si>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</si>
  <si>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</si>
  <si>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</si>
  <si>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</si>
  <si>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</si>
  <si>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</si>
  <si>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</si>
  <si>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</si>
  <si>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</si>
  <si>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</si>
  <si>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</si>
  <si>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</si>
  <si>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</si>
  <si>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</si>
  <si>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</si>
  <si>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</si>
  <si>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</si>
  <si>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</si>
  <si>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</si>
  <si>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</si>
  <si>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</si>
  <si>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</si>
  <si>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</si>
  <si>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</si>
  <si>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</si>
  <si>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</si>
  <si>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</si>
  <si>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</si>
  <si>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</si>
  <si>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</si>
  <si>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</si>
  <si>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</si>
  <si>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</si>
  <si>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</si>
  <si>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</si>
  <si>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</si>
  <si>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</si>
  <si>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</si>
  <si>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</si>
  <si>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</si>
  <si>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</si>
  <si>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</si>
  <si>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</si>
  <si>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</si>
  <si>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</si>
  <si>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</si>
  <si>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</si>
  <si>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</si>
  <si>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</si>
  <si>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</si>
  <si>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</si>
  <si>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</si>
  <si>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</si>
  <si>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</si>
  <si>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</si>
  <si>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</si>
  <si>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</si>
  <si>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</si>
  <si>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</si>
  <si>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</si>
  <si>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</si>
  <si>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</si>
  <si>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</si>
  <si>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</si>
  <si>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</si>
  <si>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</si>
  <si>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</si>
  <si>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</si>
  <si>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</si>
  <si>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</si>
  <si>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</si>
  <si>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</si>
  <si>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</si>
  <si>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</si>
  <si>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</si>
  <si>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</si>
  <si>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</si>
  <si>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</si>
  <si>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</si>
  <si>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</si>
  <si>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</si>
  <si>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</si>
  <si>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</si>
  <si>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</si>
  <si>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</si>
  <si>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</si>
  <si>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</si>
  <si>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</si>
  <si>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</si>
  <si>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</si>
  <si>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</si>
  <si>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</si>
  <si>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</si>
  <si>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</si>
  <si>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</si>
  <si>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</si>
  <si>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</si>
  <si>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</si>
  <si>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</si>
  <si>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</si>
  <si>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</si>
  <si>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</si>
  <si>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</si>
  <si>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</si>
  <si>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</si>
  <si>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</si>
  <si>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</si>
  <si>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</si>
  <si>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</si>
  <si>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</si>
  <si>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</si>
  <si>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</si>
  <si>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</si>
  <si>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</si>
  <si>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</si>
  <si>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</si>
  <si>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</si>
  <si>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</si>
  <si>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</si>
  <si>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</si>
  <si>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</si>
  <si>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</si>
  <si>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</si>
  <si>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</si>
  <si>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</si>
  <si>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</si>
  <si>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</si>
  <si>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</si>
  <si>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</si>
  <si>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</si>
  <si>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</si>
  <si>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</si>
  <si>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</si>
  <si>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</si>
  <si>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</si>
  <si>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</si>
  <si>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</si>
  <si>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</si>
  <si>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</si>
  <si>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</si>
  <si>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</si>
  <si>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</si>
  <si>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</si>
  <si>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</si>
  <si>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</si>
  <si>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</si>
  <si>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</si>
  <si>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</si>
  <si>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</si>
  <si>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</si>
  <si>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</si>
  <si>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</si>
  <si>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</si>
  <si>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</si>
  <si>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</si>
  <si>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</si>
  <si>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</si>
  <si>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</si>
  <si>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</si>
  <si>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</si>
  <si>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</si>
  <si>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</si>
  <si>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</si>
  <si>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</si>
  <si>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</si>
  <si>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</si>
  <si>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</si>
  <si>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</si>
  <si>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</si>
  <si>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</si>
  <si>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</si>
  <si>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</si>
  <si>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</si>
  <si>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</si>
  <si>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</si>
  <si>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</si>
  <si>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</si>
  <si>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</si>
  <si>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</si>
  <si>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</si>
  <si>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</si>
  <si>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</si>
  <si>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</si>
  <si>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</si>
  <si>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</si>
  <si>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</si>
  <si>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</si>
  <si>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</si>
  <si>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</si>
  <si>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</si>
  <si>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</si>
  <si>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</si>
  <si>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</si>
  <si>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</si>
  <si>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</si>
  <si>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</si>
  <si>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</si>
  <si>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</si>
  <si>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</si>
  <si>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</si>
  <si>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</si>
  <si>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</si>
  <si>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</si>
  <si>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</si>
  <si>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</si>
  <si>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</si>
  <si>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</si>
  <si>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</si>
  <si>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</si>
  <si>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</si>
  <si>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</si>
  <si>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</si>
  <si>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</si>
  <si>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</si>
  <si>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</si>
  <si>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</si>
  <si>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</si>
  <si>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</si>
  <si>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</si>
  <si>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</si>
  <si>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</si>
  <si>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</si>
  <si>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</si>
  <si>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</si>
  <si>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</si>
  <si>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</si>
  <si>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</si>
  <si>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</si>
  <si>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</si>
  <si>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</si>
  <si>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</si>
  <si>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</si>
  <si>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</si>
  <si>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</si>
  <si>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</si>
  <si>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</si>
  <si>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</si>
  <si>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</si>
  <si>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</si>
  <si>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</si>
  <si>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</si>
  <si>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</si>
  <si>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</si>
  <si>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</si>
  <si>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</si>
  <si>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</si>
  <si>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</si>
  <si>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</si>
  <si>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</si>
  <si>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</si>
  <si>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</si>
  <si>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</si>
  <si>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</si>
  <si>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</si>
  <si>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</si>
  <si>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</si>
  <si>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</si>
  <si>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</si>
  <si>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</si>
  <si>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</si>
  <si>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</si>
  <si>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</si>
  <si>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</si>
  <si>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</si>
  <si>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</si>
  <si>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</si>
  <si>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</si>
  <si>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</si>
  <si>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</si>
  <si>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</si>
  <si>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</si>
  <si>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</si>
  <si>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</si>
  <si>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</si>
  <si>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</si>
  <si>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</si>
  <si>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</si>
  <si>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</si>
  <si>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</si>
  <si>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</si>
  <si>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</si>
  <si>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</si>
  <si>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</si>
  <si>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</si>
  <si>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</si>
  <si>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</si>
  <si>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</si>
  <si>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</si>
  <si>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</si>
  <si>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</si>
  <si>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</si>
  <si>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</si>
  <si>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</si>
  <si>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</si>
  <si>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</si>
  <si>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</si>
  <si>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</si>
  <si>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</si>
  <si>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</si>
  <si>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</si>
  <si>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</si>
  <si>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</si>
  <si>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</si>
  <si>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</si>
  <si>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</si>
  <si>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</si>
  <si>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</si>
  <si>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</si>
  <si>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</si>
  <si>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</si>
  <si>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</si>
  <si>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</si>
  <si>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</si>
  <si>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</si>
  <si>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</si>
  <si>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</si>
  <si>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</si>
  <si>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</si>
  <si>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</si>
  <si>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</si>
  <si>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</si>
  <si>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</si>
  <si>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</si>
  <si>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</si>
  <si>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</si>
  <si>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</si>
  <si>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</si>
  <si>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</si>
  <si>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</si>
  <si>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</si>
  <si>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</si>
  <si>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</si>
  <si>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</si>
  <si>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</si>
  <si>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</si>
  <si>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</si>
  <si>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</si>
  <si>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</si>
  <si>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</si>
  <si>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</si>
  <si>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</si>
  <si>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</si>
  <si>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</si>
  <si>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</si>
  <si>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</si>
  <si>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</si>
  <si>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</si>
  <si>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</si>
  <si>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</si>
  <si>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</si>
  <si>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</si>
  <si>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</si>
  <si>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</si>
  <si>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</si>
  <si>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</si>
  <si>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</si>
  <si>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</si>
  <si>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</si>
  <si>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</si>
  <si>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</si>
  <si>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</si>
  <si>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</si>
  <si>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</si>
  <si>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</si>
  <si>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</si>
  <si>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</si>
  <si>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</si>
  <si>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</si>
  <si>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</si>
  <si>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</si>
  <si>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</si>
  <si>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</si>
  <si>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</si>
  <si>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</si>
  <si>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</si>
  <si>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</si>
  <si>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</si>
  <si>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</si>
  <si>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</si>
  <si>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</si>
  <si>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</si>
  <si>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</si>
  <si>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</si>
  <si>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</si>
  <si>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</si>
  <si>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</si>
  <si>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</si>
  <si>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</si>
  <si>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</si>
  <si>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</si>
  <si>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</si>
  <si>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</si>
  <si>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</si>
  <si>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</si>
  <si>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</si>
  <si>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</si>
  <si>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</si>
  <si>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</si>
  <si>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</si>
  <si>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</si>
  <si>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</si>
  <si>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</si>
  <si>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</si>
  <si>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</si>
  <si>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</si>
  <si>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</si>
  <si>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</si>
  <si>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</si>
  <si>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</si>
  <si>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</si>
  <si>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</si>
  <si>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</si>
  <si>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</si>
  <si>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</si>
  <si>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</si>
  <si>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</si>
  <si>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</si>
  <si>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</si>
  <si>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</si>
  <si>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</si>
  <si>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</si>
  <si>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</si>
  <si>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</si>
  <si>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</si>
  <si>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</si>
  <si>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</si>
  <si>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</si>
  <si>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</si>
  <si>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</si>
  <si>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</si>
  <si>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</si>
  <si>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</si>
  <si>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</si>
  <si>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</si>
  <si>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</si>
  <si>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</si>
  <si>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</si>
  <si>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</si>
  <si>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</si>
  <si>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</si>
  <si>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</si>
  <si>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</si>
  <si>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</si>
  <si>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</si>
  <si>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</si>
  <si>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</si>
  <si>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</si>
  <si>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</si>
  <si>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</si>
  <si>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</si>
  <si>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</si>
  <si>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</si>
  <si>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</si>
  <si>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</si>
  <si>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</si>
  <si>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</si>
  <si>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</si>
  <si>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</si>
  <si>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</si>
  <si>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</si>
  <si>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</si>
  <si>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</si>
  <si>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</si>
  <si>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</si>
  <si>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</si>
  <si>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</si>
  <si>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</si>
  <si>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</si>
  <si>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</si>
  <si>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</si>
  <si>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</si>
  <si>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</si>
  <si>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</si>
  <si>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</si>
  <si>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</si>
  <si>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</si>
  <si>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</si>
  <si>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</si>
  <si>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</si>
  <si>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</si>
  <si>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</si>
  <si>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</si>
  <si>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</si>
  <si>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</si>
  <si>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</si>
  <si>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</si>
  <si>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</si>
  <si>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</si>
  <si>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</si>
  <si>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</si>
  <si>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</si>
  <si>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</si>
  <si>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</si>
  <si>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</si>
  <si>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</si>
  <si>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</si>
  <si>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</si>
  <si>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</si>
  <si>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</si>
  <si>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</si>
  <si>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</si>
  <si>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</si>
  <si>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</si>
  <si>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</si>
  <si>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</si>
  <si>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</si>
  <si>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</si>
  <si>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</si>
  <si>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</si>
  <si>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</si>
  <si>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</si>
  <si>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</si>
  <si>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</si>
  <si>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</si>
  <si>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</si>
  <si>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</si>
  <si>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</si>
  <si>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</si>
  <si>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</si>
  <si>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</si>
  <si>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</si>
  <si>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</si>
  <si>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</si>
  <si>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</si>
  <si>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</si>
  <si>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</si>
  <si>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</si>
  <si>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</si>
  <si>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</si>
  <si>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</si>
  <si>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</si>
  <si>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</si>
  <si>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</si>
  <si>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</si>
  <si>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</si>
  <si>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</si>
  <si>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</si>
  <si>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</si>
  <si>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</si>
  <si>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</si>
  <si>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</si>
  <si>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</si>
  <si>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</si>
  <si>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</si>
  <si>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</si>
  <si>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</si>
  <si>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</si>
  <si>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</si>
  <si>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</si>
  <si>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</si>
  <si>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</si>
  <si>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</si>
  <si>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</si>
  <si>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</si>
  <si>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</si>
  <si>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</si>
  <si>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</si>
  <si>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</si>
  <si>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</si>
  <si>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</si>
  <si>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</si>
  <si>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</si>
  <si>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</si>
  <si>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</si>
  <si>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</si>
  <si>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</si>
  <si>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</si>
  <si>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</si>
  <si>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</si>
  <si>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</si>
  <si>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</si>
  <si>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</si>
  <si>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</si>
  <si>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</si>
  <si>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</si>
  <si>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</si>
  <si>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</si>
  <si>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</si>
  <si>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</si>
  <si>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</si>
  <si>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</si>
  <si>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</si>
  <si>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</si>
  <si>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</si>
  <si>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</si>
  <si>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</si>
  <si>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</si>
  <si>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</si>
  <si>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</si>
  <si>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</si>
  <si>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</si>
  <si>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</si>
  <si>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</si>
  <si>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</si>
  <si>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</si>
  <si>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</si>
  <si>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</si>
  <si>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</si>
  <si>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</si>
  <si>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</si>
  <si>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</si>
  <si>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</si>
  <si>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</si>
  <si>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</si>
  <si>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</si>
  <si>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</si>
  <si>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</si>
  <si>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</si>
  <si>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</si>
  <si>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</si>
  <si>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</si>
  <si>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</si>
  <si>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</si>
  <si>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</si>
  <si>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</si>
  <si>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</si>
  <si>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</si>
  <si>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</si>
  <si>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</si>
  <si>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</si>
  <si>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</si>
  <si>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</si>
  <si>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</si>
  <si>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</si>
  <si>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</si>
  <si>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</si>
  <si>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</si>
  <si>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</si>
  <si>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</si>
  <si>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</si>
  <si>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</si>
  <si>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</si>
  <si>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</si>
  <si>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</si>
  <si>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</si>
  <si>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</si>
  <si>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</si>
  <si>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</si>
  <si>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</si>
  <si>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</si>
  <si>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</si>
  <si>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</si>
  <si>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</si>
  <si>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</si>
  <si>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</si>
  <si>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</si>
  <si>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</si>
  <si>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</si>
  <si>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</si>
  <si>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</si>
  <si>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</si>
  <si>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</si>
  <si>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</si>
  <si>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</si>
  <si>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</si>
  <si>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</si>
  <si>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</si>
  <si>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</si>
  <si>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</si>
  <si>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</si>
  <si>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</si>
  <si>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</si>
  <si>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</si>
  <si>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</si>
  <si>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</si>
  <si>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</si>
  <si>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</si>
  <si>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</si>
  <si>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</si>
  <si>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</si>
  <si>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</si>
  <si>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</si>
  <si>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</si>
  <si>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</si>
  <si>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</si>
  <si>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</si>
  <si>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</si>
  <si>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</si>
  <si>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</si>
  <si>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</si>
  <si>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</si>
  <si>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</si>
  <si>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</si>
  <si>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</si>
  <si>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</si>
  <si>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</si>
  <si>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</si>
  <si>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</si>
  <si>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</si>
  <si>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</si>
  <si>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</si>
  <si>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</si>
  <si>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</si>
  <si>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</si>
  <si>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</si>
  <si>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</si>
  <si>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</si>
  <si>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</si>
  <si>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</si>
  <si>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</si>
  <si>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</si>
  <si>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</si>
  <si>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</si>
  <si>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</si>
  <si>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</si>
  <si>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</si>
  <si>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</si>
  <si>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</si>
  <si>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</si>
  <si>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</si>
  <si>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</si>
  <si>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</si>
  <si>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</si>
  <si>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</si>
  <si>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</si>
  <si>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</si>
  <si>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</si>
  <si>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</si>
  <si>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</si>
  <si>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</si>
  <si>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</si>
  <si>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</si>
  <si>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</si>
  <si>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</si>
  <si>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</si>
  <si>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</si>
  <si>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</si>
  <si>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</si>
  <si>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</si>
  <si>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</si>
  <si>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</si>
  <si>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</si>
  <si>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</si>
  <si>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</si>
  <si>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</si>
  <si>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</si>
  <si>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</si>
  <si>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</si>
  <si>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</si>
  <si>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</si>
  <si>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</si>
  <si>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</si>
  <si>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</si>
  <si>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</si>
  <si>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</si>
  <si>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</si>
  <si>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</si>
  <si>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</si>
  <si>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</si>
  <si>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</si>
  <si>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</si>
  <si>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</si>
  <si>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</si>
  <si>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</si>
  <si>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</si>
  <si>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</si>
  <si>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</si>
  <si>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</si>
  <si>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</si>
  <si>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</si>
  <si>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</si>
  <si>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</si>
  <si>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</si>
  <si>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</si>
  <si>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</si>
  <si>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</si>
  <si>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</si>
  <si>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</si>
  <si>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</si>
  <si>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</si>
  <si>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</si>
  <si>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</si>
  <si>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</si>
  <si>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</si>
  <si>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</si>
  <si>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</si>
  <si>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</si>
  <si>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</si>
  <si>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</si>
  <si>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</si>
  <si>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</si>
  <si>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</si>
  <si>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</si>
  <si>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</si>
  <si>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</si>
  <si>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</si>
  <si>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</si>
  <si>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</si>
  <si>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</si>
  <si>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</si>
  <si>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</si>
  <si>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</si>
  <si>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</si>
  <si>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</si>
  <si>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</si>
  <si>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</si>
  <si>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</si>
  <si>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</si>
  <si>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</si>
  <si>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</si>
  <si>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</si>
  <si>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</si>
  <si>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</si>
  <si>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</si>
  <si>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</si>
  <si>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</si>
  <si>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</si>
  <si>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</si>
  <si>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</si>
  <si>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</si>
  <si>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</si>
  <si>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</si>
  <si>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</si>
  <si>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</si>
  <si>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</si>
  <si>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</si>
  <si>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</si>
  <si>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</si>
  <si>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</si>
  <si>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</si>
  <si>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</si>
  <si>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</si>
  <si>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</si>
  <si>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</si>
  <si>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</si>
  <si>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</si>
  <si>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</si>
  <si>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</si>
  <si>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</si>
  <si>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</si>
  <si>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</si>
  <si>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</si>
  <si>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</si>
  <si>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</si>
  <si>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</si>
  <si>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</si>
  <si>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</si>
  <si>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</si>
  <si>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</si>
  <si>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</si>
  <si>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</si>
  <si>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</si>
  <si>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</si>
  <si>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</si>
  <si>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</si>
  <si>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</si>
  <si>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</si>
  <si>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</si>
  <si>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</si>
  <si>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</si>
  <si>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</si>
  <si>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</si>
  <si>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</si>
  <si>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</si>
  <si>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</si>
  <si>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</si>
  <si>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</si>
  <si>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</si>
  <si>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</si>
  <si>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</si>
  <si>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</si>
  <si>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</si>
  <si>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</si>
  <si>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</si>
  <si>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</si>
  <si>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</si>
  <si>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</si>
  <si>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</si>
  <si>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</si>
  <si>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</si>
  <si>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</si>
  <si>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</si>
  <si>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</si>
  <si>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</si>
  <si>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</si>
  <si>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</si>
  <si>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</si>
  <si>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</si>
  <si>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</si>
  <si>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</si>
  <si>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</si>
  <si>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</si>
  <si>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</si>
  <si>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</si>
  <si>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</si>
  <si>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</si>
  <si>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</si>
  <si>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</si>
  <si>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</si>
  <si>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</si>
  <si>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</si>
  <si>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</si>
  <si>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</si>
  <si>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</si>
  <si>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</si>
  <si>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</si>
  <si>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</si>
  <si>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</si>
  <si>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</si>
  <si>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</si>
  <si>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</si>
  <si>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</si>
  <si>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</si>
  <si>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</si>
  <si>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</si>
  <si>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</si>
  <si>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</si>
  <si>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</si>
  <si>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</si>
  <si>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</si>
  <si>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</si>
  <si>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</si>
  <si>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</si>
  <si>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</si>
  <si>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</si>
  <si>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</si>
  <si>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</si>
  <si>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</si>
  <si>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</si>
  <si>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</si>
  <si>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</si>
  <si>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</si>
  <si>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</si>
  <si>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</si>
  <si>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</si>
  <si>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</si>
  <si>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</si>
  <si>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</si>
  <si>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</si>
  <si>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</si>
  <si>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</si>
  <si>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</si>
  <si>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</si>
  <si>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</si>
  <si>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</si>
  <si>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</si>
  <si>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</si>
  <si>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</si>
  <si>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</si>
  <si>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</si>
  <si>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</si>
  <si>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</si>
  <si>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</si>
  <si>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</si>
  <si>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</si>
  <si>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</si>
  <si>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</si>
  <si>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</si>
  <si>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</si>
  <si>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</si>
  <si>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</si>
  <si>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</si>
  <si>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</si>
  <si>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</si>
  <si>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</si>
  <si>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</si>
  <si>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</si>
  <si>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</si>
  <si>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</si>
  <si>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</si>
  <si>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</si>
  <si>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</si>
  <si>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</si>
  <si>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</si>
  <si>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</si>
  <si>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</si>
  <si>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</si>
  <si>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</si>
  <si>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</si>
  <si>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</si>
  <si>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</si>
  <si>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</si>
  <si>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</si>
  <si>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</si>
  <si>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</si>
  <si>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</si>
  <si>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</si>
  <si>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</si>
  <si>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</si>
  <si>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</si>
  <si>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</si>
  <si>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</si>
  <si>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</si>
  <si>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</si>
  <si>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</si>
  <si>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</si>
  <si>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</si>
  <si>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</si>
  <si>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</si>
  <si>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</si>
  <si>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</si>
  <si>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</si>
  <si>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</si>
  <si>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</si>
  <si>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</si>
  <si>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</si>
  <si>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</si>
  <si>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</si>
  <si>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</si>
  <si>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</si>
  <si>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</si>
  <si>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</si>
  <si>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</si>
  <si>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</si>
  <si>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</si>
  <si>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</si>
  <si>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</si>
  <si>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</si>
  <si>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</si>
  <si>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</si>
  <si>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</si>
  <si>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</si>
  <si>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</si>
  <si>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</si>
  <si>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</si>
  <si>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</si>
  <si>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</si>
  <si>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</si>
  <si>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</si>
  <si>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</si>
  <si>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</si>
  <si>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</si>
  <si>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</si>
  <si>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</si>
  <si>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</si>
  <si>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</si>
  <si>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</si>
  <si>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</si>
  <si>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</si>
  <si>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</si>
  <si>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</si>
  <si>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</si>
  <si>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</si>
  <si>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</si>
  <si>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</si>
  <si>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</si>
  <si>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</si>
  <si>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</si>
  <si>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</si>
  <si>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</si>
  <si>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</si>
  <si>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</si>
  <si>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</si>
  <si>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</si>
  <si>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</si>
  <si>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</si>
  <si>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</si>
  <si>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</si>
  <si>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</si>
  <si>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</si>
  <si>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</si>
  <si>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</si>
  <si>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</si>
  <si>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</si>
  <si>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</si>
  <si>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</si>
  <si>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</si>
  <si>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</si>
  <si>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</si>
  <si>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</si>
  <si>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</si>
  <si>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</si>
  <si>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</si>
  <si>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</si>
  <si>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</si>
  <si>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</si>
  <si>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</si>
  <si>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</si>
  <si>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</si>
  <si>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</si>
  <si>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</si>
  <si>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</si>
  <si>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</si>
  <si>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</si>
  <si>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</si>
  <si>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</si>
  <si>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</si>
  <si>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</si>
  <si>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</si>
  <si>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</si>
  <si>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</si>
  <si>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</si>
  <si>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</si>
  <si>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</si>
  <si>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</si>
  <si>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</si>
  <si>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</si>
  <si>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</si>
  <si>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</si>
  <si>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</si>
  <si>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</si>
  <si>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</si>
  <si>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</si>
  <si>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</si>
  <si>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</si>
  <si>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</si>
  <si>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</si>
  <si>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</si>
  <si>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</si>
  <si>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</si>
  <si>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</si>
  <si>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</si>
  <si>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</si>
  <si>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</si>
  <si>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</si>
  <si>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</si>
  <si>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</si>
  <si>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</si>
  <si>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</si>
  <si>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</si>
  <si>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</si>
  <si>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</si>
  <si>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</si>
  <si>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</si>
  <si>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</si>
  <si>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</si>
  <si>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</si>
  <si>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</si>
  <si>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</si>
  <si>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</si>
  <si>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</si>
  <si>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</si>
  <si>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</si>
  <si>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</si>
  <si>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</si>
  <si>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</si>
  <si>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</si>
  <si>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</si>
  <si>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</si>
  <si>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</si>
  <si>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</si>
  <si>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</si>
  <si>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</si>
  <si>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</si>
  <si>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</si>
  <si>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</si>
  <si>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</si>
  <si>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</si>
  <si>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</si>
  <si>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</si>
  <si>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</si>
  <si>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</si>
  <si>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</si>
  <si>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</si>
  <si>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</si>
  <si>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</si>
  <si>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</si>
  <si>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</si>
  <si>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</si>
  <si>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</si>
  <si>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</si>
  <si>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</si>
  <si>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</si>
  <si>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</si>
  <si>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</si>
  <si>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</si>
  <si>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</si>
  <si>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</si>
  <si>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</si>
  <si>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</si>
  <si>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</si>
  <si>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</si>
  <si>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</si>
  <si>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</si>
  <si>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</si>
  <si>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</si>
  <si>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</si>
  <si>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</si>
  <si>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</si>
  <si>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</si>
  <si>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</si>
  <si>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</si>
  <si>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</si>
  <si>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</si>
  <si>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</si>
  <si>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</si>
  <si>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</si>
  <si>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</si>
  <si>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</si>
  <si>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</si>
  <si>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</si>
  <si>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</si>
  <si>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</si>
  <si>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</si>
  <si>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</si>
  <si>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</si>
  <si>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</si>
  <si>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</si>
  <si>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</si>
  <si>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</si>
  <si>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</si>
  <si>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</si>
  <si>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</si>
  <si>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</si>
  <si>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</si>
  <si>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</si>
  <si>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</si>
  <si>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</si>
  <si>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</si>
  <si>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</si>
  <si>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</si>
  <si>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</si>
  <si>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</si>
  <si>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</si>
  <si>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</si>
  <si>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</si>
  <si>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</si>
  <si>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</si>
  <si>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</si>
  <si>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</si>
  <si>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</si>
  <si>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</si>
  <si>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</si>
  <si>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</si>
  <si>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</si>
  <si>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</si>
  <si>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</si>
  <si>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</si>
  <si>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</si>
  <si>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</si>
  <si>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</si>
  <si>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</si>
  <si>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</si>
  <si>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</si>
  <si>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</si>
  <si>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</si>
  <si>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</si>
  <si>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</si>
  <si>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</si>
  <si>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</si>
  <si>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</si>
  <si>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</si>
  <si>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</si>
  <si>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</si>
  <si>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</si>
  <si>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</si>
  <si>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</si>
  <si>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</si>
  <si>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</si>
  <si>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</si>
  <si>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</si>
  <si>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</si>
  <si>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</si>
  <si>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</si>
  <si>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</si>
  <si>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</si>
  <si>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</si>
  <si>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</si>
  <si>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</si>
  <si>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</si>
  <si>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</si>
  <si>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</si>
  <si>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</si>
  <si>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</si>
  <si>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</si>
  <si>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</si>
  <si>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</si>
  <si>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</si>
  <si>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</si>
  <si>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</si>
  <si>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</si>
  <si>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</si>
  <si>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</si>
  <si>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</si>
  <si>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</si>
  <si>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</si>
  <si>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</si>
  <si>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</si>
  <si>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</si>
  <si>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</si>
  <si>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</si>
  <si>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</si>
  <si>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</si>
  <si>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</si>
  <si>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</si>
  <si>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</si>
  <si>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</si>
  <si>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</si>
  <si>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</si>
  <si>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</si>
  <si>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</si>
  <si>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</si>
  <si>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</si>
  <si>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</si>
  <si>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</si>
  <si>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</si>
  <si>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</si>
  <si>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</si>
  <si>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</si>
  <si>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</si>
  <si>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</si>
  <si>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</si>
  <si>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</si>
  <si>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</si>
  <si>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</si>
  <si>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</si>
  <si>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</si>
  <si>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</si>
  <si>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</si>
  <si>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</si>
  <si>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</si>
  <si>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</si>
  <si>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</si>
  <si>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</si>
  <si>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</si>
  <si>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</si>
  <si>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</si>
  <si>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</si>
  <si>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</si>
  <si>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</si>
  <si>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</si>
  <si>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</si>
  <si>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</si>
  <si>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</si>
  <si>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</si>
  <si>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</si>
  <si>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</si>
  <si>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</si>
  <si>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</si>
  <si>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</si>
  <si>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</si>
  <si>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</si>
  <si>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</si>
  <si>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</si>
  <si>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</si>
  <si>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</si>
  <si>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</si>
  <si>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</si>
  <si>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</si>
  <si>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</si>
  <si>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</si>
  <si>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</si>
  <si>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</si>
  <si>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</si>
  <si>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</si>
  <si>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</si>
  <si>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</si>
  <si>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</si>
  <si>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</si>
  <si>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</si>
  <si>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</si>
  <si>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</si>
  <si>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</si>
  <si>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</si>
  <si>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</si>
  <si>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</si>
  <si>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</si>
  <si>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</si>
  <si>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</si>
  <si>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</si>
  <si>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</si>
  <si>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</si>
  <si>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</si>
  <si>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</si>
  <si>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</si>
  <si>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</si>
  <si>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</si>
  <si>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</si>
  <si>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</si>
  <si>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</si>
  <si>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</si>
  <si>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</si>
  <si>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</si>
  <si>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</si>
  <si>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</si>
  <si>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</si>
  <si>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</si>
  <si>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</si>
  <si>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</si>
  <si>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</si>
  <si>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</si>
  <si>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</si>
  <si>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</si>
  <si>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</si>
  <si>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</si>
  <si>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</si>
  <si>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</si>
  <si>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</si>
  <si>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</si>
  <si>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</si>
  <si>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</si>
  <si>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</si>
  <si>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</si>
  <si>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</si>
  <si>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</si>
  <si>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</si>
  <si>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</si>
  <si>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</si>
  <si>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</si>
  <si>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</si>
  <si>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</si>
  <si>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</si>
  <si>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</si>
  <si>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</si>
  <si>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</si>
  <si>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</si>
  <si>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</si>
  <si>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</si>
  <si>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</si>
  <si>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</si>
  <si>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</si>
  <si>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</si>
  <si>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</si>
  <si>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</si>
  <si>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</si>
  <si>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</si>
  <si>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</si>
  <si>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</si>
  <si>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</si>
  <si>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</si>
  <si>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</si>
  <si>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</si>
  <si>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</si>
  <si>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</si>
  <si>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</si>
  <si>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</si>
  <si>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</si>
  <si>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</si>
  <si>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</si>
  <si>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</si>
  <si>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</si>
  <si>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</si>
  <si>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</si>
  <si>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</si>
  <si>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</si>
  <si>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</si>
  <si>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</si>
  <si>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</si>
  <si>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</si>
  <si>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</si>
  <si>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</si>
  <si>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</si>
  <si>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</si>
  <si>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</si>
  <si>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</si>
  <si>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</si>
  <si>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</si>
  <si>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</si>
  <si>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</si>
  <si>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</si>
  <si>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</si>
  <si>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</si>
  <si>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</si>
  <si>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</si>
  <si>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</si>
  <si>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</si>
  <si>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</si>
  <si>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</si>
  <si>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</si>
  <si>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</si>
  <si>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</si>
  <si>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</si>
  <si>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</si>
  <si>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</si>
  <si>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</si>
  <si>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</si>
  <si>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</si>
  <si>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</si>
  <si>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</si>
  <si>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</si>
  <si>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</si>
  <si>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</si>
  <si>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</si>
  <si>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</si>
  <si>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</si>
  <si>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</si>
  <si>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</si>
  <si>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</si>
  <si>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</si>
  <si>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</si>
  <si>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</si>
  <si>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</si>
  <si>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</si>
  <si>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</si>
  <si>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</si>
  <si>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</si>
  <si>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</si>
  <si>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</si>
  <si>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</si>
  <si>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</si>
  <si>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</si>
  <si>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</si>
  <si>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</si>
  <si>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</si>
  <si>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</si>
  <si>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</si>
  <si>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</si>
  <si>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</si>
  <si>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</si>
  <si>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</si>
  <si>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</si>
  <si>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</si>
  <si>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</si>
  <si>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</si>
  <si>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</si>
  <si>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</si>
  <si>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</si>
  <si>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</si>
  <si>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</si>
  <si>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</si>
  <si>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</si>
  <si>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</si>
  <si>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</si>
  <si>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</si>
  <si>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</si>
  <si>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</si>
  <si>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</si>
  <si>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</si>
  <si>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</si>
  <si>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</si>
  <si>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</si>
  <si>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</si>
  <si>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</si>
  <si>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</si>
  <si>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</si>
  <si>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</si>
  <si>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</si>
  <si>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</si>
  <si>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</si>
  <si>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</si>
  <si>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</si>
  <si>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</si>
  <si>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</si>
  <si>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</si>
  <si>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</si>
  <si>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</si>
  <si>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</si>
  <si>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</si>
  <si>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</si>
  <si>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</si>
  <si>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</si>
  <si>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</si>
  <si>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</si>
  <si>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</si>
  <si>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</si>
  <si>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</si>
  <si>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</si>
  <si>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</si>
  <si>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</si>
  <si>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</si>
  <si>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</si>
  <si>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</si>
  <si>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</si>
  <si>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</si>
  <si>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</si>
  <si>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</si>
  <si>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</si>
  <si>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</si>
  <si>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</si>
  <si>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</si>
  <si>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</si>
  <si>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</si>
  <si>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</si>
  <si>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</si>
  <si>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</si>
  <si>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</si>
  <si>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</si>
  <si>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</si>
  <si>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</si>
  <si>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</si>
  <si>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</si>
  <si>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</si>
  <si>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</si>
  <si>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</si>
  <si>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</si>
  <si>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</si>
  <si>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</si>
  <si>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</si>
  <si>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</si>
  <si>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</si>
  <si>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</si>
  <si>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</si>
  <si>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</si>
  <si>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</si>
  <si>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</si>
  <si>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</si>
  <si>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</si>
  <si>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</si>
  <si>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</si>
  <si>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</si>
  <si>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</si>
  <si>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</si>
  <si>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</si>
  <si>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</si>
  <si>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</si>
  <si>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</si>
  <si>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</si>
  <si>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</si>
  <si>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</si>
  <si>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</si>
  <si>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</si>
  <si>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</si>
  <si>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</si>
  <si>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</si>
  <si>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</si>
  <si>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</si>
  <si>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</si>
  <si>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</si>
  <si>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</si>
  <si>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</si>
  <si>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</si>
  <si>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</si>
  <si>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</si>
  <si>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</si>
  <si>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</si>
  <si>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</si>
  <si>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</si>
  <si>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</si>
  <si>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</si>
  <si>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</si>
  <si>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</si>
  <si>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</si>
  <si>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</si>
  <si>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</si>
  <si>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</si>
  <si>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</si>
  <si>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</si>
  <si>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</si>
  <si>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</si>
  <si>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</si>
  <si>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</si>
  <si>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</si>
  <si>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</si>
  <si>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</si>
  <si>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</si>
  <si>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</si>
  <si>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</si>
  <si>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</si>
  <si>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</si>
  <si>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</si>
  <si>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</si>
  <si>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</si>
  <si>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</si>
  <si>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</si>
  <si>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</si>
  <si>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</si>
  <si>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</si>
  <si>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</si>
  <si>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</si>
  <si>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</si>
  <si>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</si>
  <si>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</si>
  <si>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</si>
  <si>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</si>
  <si>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</si>
  <si>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</si>
  <si>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</si>
  <si>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</si>
  <si>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</si>
  <si>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</si>
  <si>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</si>
  <si>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</si>
  <si>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</si>
  <si>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</si>
  <si>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</si>
  <si>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</si>
  <si>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</si>
  <si>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</si>
  <si>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</si>
  <si>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</si>
  <si>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</si>
  <si>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</si>
  <si>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</si>
  <si>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</si>
  <si>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</si>
  <si>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</si>
  <si>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</si>
  <si>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</si>
  <si>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</si>
  <si>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</si>
  <si>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</si>
  <si>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</si>
  <si>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</si>
  <si>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</si>
  <si>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</si>
  <si>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</si>
  <si>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</si>
  <si>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</si>
  <si>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</si>
  <si>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</si>
  <si>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</si>
  <si>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</si>
  <si>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</si>
  <si>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</si>
  <si>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</si>
  <si>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</si>
  <si>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</si>
  <si>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</si>
  <si>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</si>
  <si>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</si>
  <si>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</si>
  <si>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</si>
  <si>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</si>
  <si>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</si>
  <si>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</si>
  <si>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</si>
  <si>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</si>
  <si>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</si>
  <si>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</si>
  <si>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</si>
  <si>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</si>
  <si>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</si>
  <si>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</si>
  <si>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</si>
  <si>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</si>
  <si>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</si>
  <si>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</si>
  <si>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</si>
  <si>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</si>
  <si>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</si>
  <si>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</si>
  <si>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</si>
  <si>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</si>
  <si>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</si>
  <si>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</si>
  <si>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</si>
  <si>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</si>
  <si>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</si>
  <si>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</si>
  <si>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</si>
  <si>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</si>
  <si>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</si>
  <si>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</si>
  <si>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</si>
  <si>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</si>
  <si>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</si>
  <si>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</si>
  <si>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</si>
  <si>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</si>
  <si>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</si>
  <si>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</si>
  <si>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</si>
  <si>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</si>
  <si>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</si>
  <si>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</si>
  <si>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</si>
  <si>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</si>
  <si>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</si>
  <si>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</si>
  <si>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</si>
  <si>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</si>
  <si>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</si>
  <si>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</si>
  <si>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</si>
  <si>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</si>
  <si>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</si>
  <si>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</si>
  <si>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</si>
  <si>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</si>
  <si>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</si>
  <si>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</si>
  <si>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</si>
  <si>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</si>
  <si>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</si>
  <si>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</si>
  <si>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</si>
  <si>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</si>
  <si>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</si>
  <si>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</si>
  <si>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</si>
  <si>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</si>
  <si>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</si>
  <si>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</si>
  <si>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</si>
  <si>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</si>
  <si>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</si>
  <si>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</si>
  <si>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</si>
  <si>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</si>
  <si>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</si>
  <si>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</si>
  <si>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</si>
  <si>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</si>
  <si>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</si>
  <si>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</si>
  <si>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</si>
  <si>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</si>
  <si>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</si>
  <si>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</si>
  <si>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</si>
  <si>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</si>
  <si>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</si>
  <si>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</si>
  <si>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</si>
  <si>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</si>
  <si>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</si>
  <si>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</si>
  <si>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</si>
  <si>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</si>
  <si>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</si>
  <si>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</si>
  <si>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</si>
  <si>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</si>
  <si>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</si>
  <si>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</si>
  <si>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</si>
  <si>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</si>
  <si>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</si>
  <si>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</si>
  <si>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</si>
  <si>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</si>
  <si>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</si>
  <si>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</si>
  <si>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</si>
  <si>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</si>
  <si>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</si>
  <si>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</si>
  <si>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</si>
  <si>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</si>
  <si>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</si>
  <si>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</si>
  <si>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</si>
  <si>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</si>
  <si>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</si>
  <si>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</si>
  <si>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</si>
  <si>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</si>
  <si>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</si>
  <si>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</si>
  <si>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</si>
  <si>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</si>
  <si>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</si>
  <si>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</si>
  <si>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</si>
  <si>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</si>
  <si>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</si>
  <si>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</si>
  <si>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</si>
  <si>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</si>
  <si>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</si>
  <si>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</si>
  <si>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</si>
  <si>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</si>
  <si>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</si>
  <si>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</si>
  <si>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</si>
  <si>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</si>
  <si>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</si>
  <si>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</si>
  <si>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</si>
  <si>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</si>
  <si>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</si>
  <si>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</si>
  <si>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</si>
  <si>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</si>
  <si>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</si>
  <si>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</si>
  <si>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</si>
  <si>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</si>
  <si>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</si>
  <si>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</si>
  <si>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</si>
  <si>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</si>
  <si>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</si>
  <si>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</si>
  <si>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</si>
  <si>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</si>
  <si>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</si>
  <si>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</si>
  <si>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</si>
  <si>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</si>
  <si>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</si>
  <si>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</si>
  <si>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</si>
  <si>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</si>
  <si>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</si>
  <si>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</si>
  <si>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</si>
  <si>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</si>
  <si>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</si>
  <si>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</si>
  <si>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</si>
  <si>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</si>
  <si>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</si>
  <si>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</si>
  <si>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</si>
  <si>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</si>
  <si>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</si>
  <si>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</si>
  <si>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</si>
  <si>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</si>
  <si>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</si>
  <si>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</si>
  <si>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</si>
  <si>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</si>
  <si>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</si>
  <si>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</si>
  <si>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</si>
  <si>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</si>
  <si>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</si>
  <si>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</si>
  <si>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</si>
  <si>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</si>
  <si>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</si>
  <si>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</si>
  <si>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</si>
  <si>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</si>
  <si>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</si>
  <si>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</si>
  <si>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</si>
  <si>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</si>
  <si>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</si>
  <si>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</si>
  <si>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</si>
  <si>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</si>
  <si>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</si>
  <si>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</si>
  <si>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</si>
  <si>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</si>
  <si>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</si>
  <si>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</si>
  <si>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</si>
  <si>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</si>
  <si>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</si>
  <si>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</si>
  <si>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</si>
  <si>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</si>
  <si>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</si>
  <si>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</si>
  <si>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</si>
  <si>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</si>
  <si>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</si>
  <si>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</si>
  <si>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</si>
  <si>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</si>
  <si>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</si>
  <si>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</si>
  <si>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</si>
  <si>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</si>
  <si>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</si>
  <si>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</si>
  <si>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</si>
  <si>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</si>
  <si>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</si>
  <si>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</si>
  <si>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</si>
  <si>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</si>
  <si>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</si>
  <si>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</si>
  <si>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</si>
  <si>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</si>
  <si>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</si>
  <si>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</si>
  <si>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</si>
  <si>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</si>
  <si>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</si>
  <si>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</si>
  <si>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</si>
  <si>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</si>
  <si>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</si>
  <si>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</si>
  <si>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</si>
  <si>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</si>
  <si>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</si>
  <si>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</si>
  <si>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</si>
  <si>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</si>
  <si>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</si>
  <si>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</si>
  <si>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</si>
  <si>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</si>
  <si>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</si>
  <si>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</si>
  <si>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</si>
  <si>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</si>
  <si>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</si>
  <si>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</si>
  <si>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</si>
  <si>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</si>
  <si>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</si>
  <si>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</si>
  <si>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</si>
  <si>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</si>
  <si>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</si>
  <si>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</si>
  <si>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</si>
  <si>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</si>
  <si>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</si>
  <si>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</si>
  <si>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</si>
  <si>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</si>
  <si>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</si>
  <si>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</si>
  <si>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</si>
  <si>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</si>
  <si>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</si>
  <si>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</si>
  <si>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</si>
  <si>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</si>
  <si>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</si>
  <si>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</si>
  <si>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</si>
  <si>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</si>
  <si>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</si>
  <si>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</si>
  <si>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</si>
  <si>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</si>
  <si>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</si>
  <si>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</si>
  <si>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</si>
  <si>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</si>
  <si>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</si>
  <si>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</si>
  <si>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</si>
  <si>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</si>
  <si>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</si>
  <si>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</si>
  <si>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</si>
  <si>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</si>
  <si>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</si>
  <si>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</si>
  <si>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</si>
  <si>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</si>
  <si>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</si>
  <si>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</si>
  <si>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</si>
  <si>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</si>
  <si>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</si>
  <si>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</si>
  <si>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</si>
  <si>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</si>
  <si>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</si>
  <si>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</si>
  <si>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</si>
  <si>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</si>
  <si>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</si>
  <si>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</si>
  <si>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</si>
  <si>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</si>
  <si>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</si>
  <si>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</si>
  <si>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</si>
  <si>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</si>
  <si>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</si>
  <si>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</si>
  <si>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</si>
  <si>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</si>
  <si>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</si>
  <si>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</si>
  <si>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</si>
  <si>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</si>
  <si>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</si>
  <si>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</si>
  <si>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</si>
  <si>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</si>
  <si>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</si>
  <si>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</si>
  <si>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</si>
  <si>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</si>
  <si>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</si>
  <si>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</si>
  <si>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</si>
  <si>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</si>
  <si>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</si>
  <si>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</si>
  <si>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</si>
  <si>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</si>
  <si>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</si>
  <si>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</si>
  <si>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</si>
  <si>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</si>
  <si>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</si>
  <si>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</si>
  <si>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</si>
  <si>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</si>
  <si>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</si>
  <si>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</si>
  <si>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</si>
  <si>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</si>
  <si>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</si>
  <si>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</si>
  <si>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</si>
  <si>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</si>
  <si>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</si>
  <si>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</si>
  <si>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</si>
  <si>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</si>
  <si>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</si>
  <si>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</si>
  <si>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</si>
  <si>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</si>
  <si>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</si>
  <si>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</si>
  <si>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</si>
  <si>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</si>
  <si>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</si>
  <si>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</si>
  <si>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</si>
  <si>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</si>
  <si>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</si>
  <si>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</si>
  <si>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</si>
  <si>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</si>
  <si>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</si>
  <si>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</si>
  <si>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</si>
  <si>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</si>
  <si>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</si>
  <si>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</si>
  <si>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</si>
  <si>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</si>
  <si>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</si>
  <si>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</si>
  <si>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</si>
  <si>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</si>
  <si>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</si>
  <si>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</si>
  <si>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</si>
  <si>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</si>
  <si>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</si>
  <si>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</si>
  <si>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</si>
  <si>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</si>
  <si>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</si>
  <si>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</si>
  <si>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</si>
  <si>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</si>
  <si>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</si>
  <si>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</si>
  <si>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</si>
  <si>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</si>
  <si>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</si>
  <si>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</si>
  <si>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</si>
  <si>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</si>
  <si>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</si>
  <si>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</si>
  <si>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</si>
  <si>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</si>
  <si>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</si>
  <si>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</si>
  <si>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</si>
  <si>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</si>
  <si>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</si>
  <si>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</si>
  <si>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</si>
  <si>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</si>
  <si>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</si>
  <si>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</si>
  <si>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</si>
  <si>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</si>
  <si>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</si>
  <si>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</si>
  <si>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</si>
  <si>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</si>
  <si>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</si>
  <si>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</si>
  <si>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</si>
  <si>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</si>
  <si>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</si>
  <si>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</si>
  <si>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</si>
  <si>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</si>
  <si>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</si>
  <si>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</si>
  <si>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</si>
  <si>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</si>
  <si>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</si>
  <si>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</si>
  <si>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</si>
  <si>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</si>
  <si>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</si>
  <si>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</si>
  <si>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</si>
  <si>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</si>
  <si>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</si>
  <si>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</si>
  <si>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</si>
  <si>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</si>
  <si>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</si>
  <si>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</si>
  <si>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</si>
  <si>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</si>
  <si>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</si>
  <si>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</si>
  <si>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</si>
  <si>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</si>
  <si>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</si>
  <si>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</si>
  <si>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</si>
  <si>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</si>
  <si>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</si>
  <si>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</si>
  <si>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</si>
  <si>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</si>
  <si>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</si>
  <si>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</si>
  <si>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</si>
  <si>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</si>
  <si>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</si>
  <si>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</si>
  <si>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</si>
  <si>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</si>
  <si>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</si>
  <si>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</si>
  <si>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</si>
  <si>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</si>
  <si>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</si>
  <si>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</si>
  <si>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</si>
  <si>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</si>
  <si>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</si>
  <si>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</si>
  <si>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</si>
  <si>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</si>
  <si>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</si>
  <si>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</si>
  <si>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</si>
  <si>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</si>
  <si>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</si>
  <si>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</si>
  <si>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</si>
  <si>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</si>
  <si>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</si>
  <si>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</si>
  <si>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</si>
  <si>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</si>
  <si>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</si>
  <si>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</si>
  <si>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</si>
  <si>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</si>
  <si>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</si>
  <si>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</si>
  <si>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</si>
  <si>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</si>
  <si>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</si>
  <si>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</si>
  <si>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</si>
  <si>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</si>
  <si>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</si>
  <si>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</si>
  <si>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</si>
  <si>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</si>
  <si>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</si>
  <si>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</si>
  <si>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</si>
  <si>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</si>
  <si>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</si>
  <si>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</si>
  <si>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</si>
  <si>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</si>
  <si>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</si>
  <si>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</si>
  <si>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</si>
  <si>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</si>
  <si>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</si>
  <si>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</si>
  <si>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</si>
  <si>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</si>
  <si>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</si>
  <si>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</si>
  <si>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</si>
  <si>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</si>
  <si>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</si>
  <si>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</si>
  <si>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</si>
  <si>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</si>
  <si>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</si>
  <si>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</si>
  <si>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</si>
  <si>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</si>
  <si>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</si>
  <si>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</si>
  <si>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</si>
  <si>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</si>
  <si>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</si>
  <si>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</si>
  <si>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</si>
  <si>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</si>
  <si>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</si>
  <si>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</si>
  <si>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</si>
  <si>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</si>
  <si>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</si>
  <si>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</si>
  <si>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</si>
  <si>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</si>
  <si>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</si>
  <si>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</si>
  <si>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</si>
  <si>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</si>
  <si>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</si>
  <si>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</si>
  <si>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</si>
  <si>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</si>
  <si>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</si>
  <si>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</si>
  <si>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</si>
  <si>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</si>
  <si>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</si>
  <si>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</si>
  <si>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</si>
  <si>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</si>
  <si>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</si>
  <si>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</si>
  <si>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</si>
  <si>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</si>
  <si>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</si>
  <si>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</si>
  <si>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</si>
  <si>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</si>
  <si>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</si>
  <si>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</si>
  <si>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</si>
  <si>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</si>
  <si>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</si>
  <si>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</si>
  <si>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</si>
  <si>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</si>
  <si>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</si>
  <si>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</si>
  <si>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</si>
  <si>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</si>
  <si>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</si>
  <si>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</si>
  <si>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</si>
  <si>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</si>
  <si>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</si>
  <si>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</si>
  <si>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</si>
  <si>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</si>
  <si>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</si>
  <si>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</si>
  <si>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</si>
  <si>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</si>
  <si>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</si>
  <si>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</si>
  <si>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</si>
  <si>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</si>
  <si>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</si>
  <si>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</si>
  <si>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</si>
  <si>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</si>
  <si>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</si>
  <si>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</si>
  <si>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</si>
  <si>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</si>
  <si>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</si>
  <si>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</si>
  <si>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</si>
  <si>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</si>
  <si>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</si>
  <si>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</si>
  <si>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</si>
  <si>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</si>
  <si>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</si>
  <si>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</si>
  <si>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</si>
  <si>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</si>
  <si>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</si>
  <si>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</si>
  <si>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</si>
  <si>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</si>
  <si>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</si>
  <si>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</si>
  <si>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</si>
  <si>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</si>
  <si>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</si>
  <si>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</si>
  <si>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</si>
  <si>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</si>
  <si>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</si>
  <si>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</si>
  <si>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</si>
  <si>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</si>
  <si>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</si>
  <si>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</si>
  <si>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</si>
  <si>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</si>
  <si>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</si>
  <si>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</si>
  <si>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</si>
  <si>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</si>
  <si>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</si>
  <si>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</si>
  <si>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</si>
  <si>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</si>
  <si>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</si>
  <si>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</si>
  <si>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</si>
  <si>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</si>
  <si>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</si>
  <si>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</si>
  <si>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</si>
  <si>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</si>
  <si>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</si>
  <si>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</si>
  <si>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</si>
  <si>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</si>
  <si>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</si>
  <si>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</si>
  <si>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</si>
  <si>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</si>
  <si>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</si>
  <si>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</si>
  <si>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</si>
  <si>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</si>
  <si>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</si>
  <si>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</si>
  <si>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</si>
  <si>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</si>
  <si>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</si>
  <si>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</si>
  <si>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</si>
  <si>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</si>
  <si>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</si>
  <si>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</si>
  <si>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</si>
  <si>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</si>
  <si>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</si>
  <si>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</si>
  <si>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</si>
  <si>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</si>
  <si>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</si>
  <si>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</si>
  <si>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</si>
  <si>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</si>
  <si>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</si>
  <si>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</si>
  <si>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</si>
  <si>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</si>
  <si>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</si>
  <si>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</si>
  <si>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</si>
  <si>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</si>
  <si>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</si>
  <si>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</si>
  <si>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</si>
  <si>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</si>
  <si>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</si>
  <si>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</si>
  <si>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</si>
  <si>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</si>
  <si>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</si>
  <si>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</si>
  <si>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</si>
  <si>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</si>
  <si>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</si>
  <si>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</si>
  <si>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</si>
  <si>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</si>
  <si>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</si>
  <si>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</si>
  <si>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</si>
  <si>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</si>
  <si>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</si>
  <si>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</si>
  <si>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</si>
  <si>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</si>
  <si>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</si>
  <si>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</si>
  <si>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</si>
  <si>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</si>
  <si>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</si>
  <si>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</si>
  <si>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</si>
  <si>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</si>
  <si>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</si>
  <si>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</si>
  <si>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</si>
  <si>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</si>
  <si>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</si>
  <si>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</si>
  <si>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</si>
  <si>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</si>
  <si>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</si>
  <si>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</si>
  <si>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</si>
  <si>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</si>
  <si>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</si>
  <si>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</si>
  <si>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</si>
  <si>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</si>
  <si>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</si>
  <si>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</si>
  <si>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</si>
  <si>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</si>
  <si>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</si>
  <si>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</si>
  <si>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</si>
  <si>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</si>
  <si>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</si>
  <si>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</si>
  <si>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</si>
  <si>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</si>
  <si>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</si>
  <si>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</si>
  <si>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</si>
  <si>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</si>
  <si>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</si>
  <si>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</si>
  <si>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</si>
  <si>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</si>
  <si>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</si>
  <si>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</si>
  <si>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</si>
  <si>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</si>
  <si>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</si>
  <si>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</si>
  <si>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</si>
  <si>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</si>
  <si>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</si>
  <si>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</si>
  <si>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</si>
  <si>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</si>
  <si>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</si>
  <si>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</si>
  <si>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</si>
  <si>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</si>
  <si>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</si>
  <si>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</si>
  <si>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</si>
  <si>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</si>
  <si>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</si>
  <si>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</si>
  <si>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</si>
  <si>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</si>
  <si>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</si>
  <si>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</si>
  <si>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</si>
  <si>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</si>
  <si>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</si>
  <si>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</si>
  <si>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</si>
  <si>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</si>
  <si>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</si>
  <si>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</si>
  <si>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</si>
  <si>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</si>
  <si>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</si>
  <si>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</si>
  <si>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</si>
  <si>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</si>
  <si>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</si>
  <si>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</si>
  <si>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</si>
  <si>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</si>
  <si>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</si>
  <si>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</si>
  <si>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</si>
  <si>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</si>
  <si>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</si>
  <si>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</si>
  <si>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</si>
  <si>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</si>
  <si>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</si>
  <si>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</si>
  <si>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</si>
  <si>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</si>
  <si>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</si>
  <si>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</si>
  <si>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</si>
  <si>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</si>
  <si>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</si>
  <si>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</si>
  <si>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</si>
  <si>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</si>
  <si>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</si>
  <si>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</si>
  <si>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</si>
  <si>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</si>
  <si>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</si>
  <si>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</si>
  <si>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</si>
  <si>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</si>
  <si>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</si>
  <si>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</si>
  <si>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</si>
  <si>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</si>
  <si>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</si>
  <si>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</si>
  <si>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</si>
  <si>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</si>
  <si>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</si>
  <si>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</si>
  <si>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</si>
  <si>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</si>
  <si>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</si>
  <si>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</si>
  <si>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</si>
  <si>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</si>
  <si>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</si>
  <si>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</si>
  <si>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</si>
  <si>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</si>
  <si>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</si>
  <si>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</si>
  <si>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</si>
  <si>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</si>
  <si>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</si>
  <si>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</si>
  <si>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</si>
  <si>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</si>
  <si>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</si>
  <si>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</si>
  <si>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</si>
  <si>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</si>
  <si>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</si>
  <si>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</si>
  <si>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</si>
  <si>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</si>
  <si>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</si>
  <si>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</si>
  <si>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</si>
  <si>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</si>
  <si>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</si>
  <si>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</si>
  <si>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</si>
  <si>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</si>
  <si>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</si>
  <si>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</si>
  <si>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</si>
  <si>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</si>
  <si>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</si>
  <si>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</si>
  <si>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</si>
  <si>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</si>
  <si>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</si>
  <si>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</si>
  <si>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</si>
  <si>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</si>
  <si>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</si>
  <si>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</si>
  <si>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</si>
  <si>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</si>
  <si>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</si>
  <si>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</si>
  <si>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</si>
  <si>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</si>
  <si>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</si>
  <si>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</si>
  <si>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</si>
  <si>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</si>
  <si>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</si>
  <si>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</si>
  <si>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</si>
  <si>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</si>
  <si>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</si>
  <si>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</si>
  <si>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</si>
  <si>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</si>
  <si>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</si>
  <si>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</si>
  <si>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</si>
  <si>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</si>
  <si>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</si>
  <si>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</si>
  <si>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</si>
  <si>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</si>
  <si>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</si>
  <si>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</si>
  <si>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</si>
  <si>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</si>
  <si>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</si>
  <si>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</si>
  <si>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</si>
  <si>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</si>
  <si>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</si>
  <si>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</si>
  <si>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</si>
  <si>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</si>
  <si>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</si>
  <si>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</si>
  <si>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</si>
  <si>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</si>
  <si>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</si>
  <si>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</si>
  <si>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</si>
  <si>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</si>
  <si>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</si>
  <si>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</si>
  <si>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</si>
  <si>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</si>
  <si>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</si>
  <si>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</si>
  <si>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</si>
  <si>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</si>
  <si>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</si>
  <si>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</si>
  <si>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</si>
  <si>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</si>
  <si>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</si>
  <si>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</si>
  <si>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</si>
  <si>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</si>
  <si>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</si>
  <si>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</si>
  <si>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</si>
  <si>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</si>
  <si>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</si>
  <si>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</si>
  <si>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</si>
  <si>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</si>
  <si>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</si>
  <si>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</si>
  <si>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</si>
  <si>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</si>
  <si>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</si>
  <si>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</si>
  <si>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</si>
  <si>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</si>
  <si>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</si>
  <si>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</si>
  <si>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</si>
  <si>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</si>
  <si>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</si>
  <si>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</si>
  <si>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</si>
  <si>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</si>
  <si>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</si>
  <si>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</si>
  <si>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</si>
  <si>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</si>
  <si>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</si>
  <si>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</si>
  <si>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</si>
  <si>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</si>
  <si>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</si>
  <si>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</si>
  <si>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</si>
  <si>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</si>
  <si>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</si>
  <si>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</si>
  <si>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</si>
  <si>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</si>
  <si>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</si>
  <si>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</si>
  <si>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</si>
  <si>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</si>
  <si>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</si>
  <si>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</si>
  <si>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</si>
  <si>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</si>
  <si>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</si>
  <si>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</si>
  <si>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</si>
  <si>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</si>
  <si>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</si>
  <si>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</si>
  <si>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</si>
  <si>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</si>
  <si>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</si>
  <si>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</si>
  <si>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</si>
  <si>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</si>
  <si>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</si>
  <si>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</si>
  <si>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</si>
  <si>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</si>
  <si>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</si>
  <si>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</si>
  <si>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</si>
  <si>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</si>
  <si>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</si>
  <si>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</si>
  <si>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</si>
  <si>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</si>
  <si>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</si>
  <si>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</si>
  <si>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</si>
  <si>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</si>
  <si>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</si>
  <si>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</si>
  <si>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</si>
  <si>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</si>
  <si>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</si>
  <si>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</si>
  <si>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</si>
  <si>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</si>
  <si>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</si>
  <si>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</si>
  <si>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</si>
  <si>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</si>
  <si>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</si>
  <si>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</si>
  <si>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</si>
  <si>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</si>
  <si>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</si>
  <si>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</si>
  <si>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</si>
  <si>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</si>
  <si>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</si>
  <si>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</si>
  <si>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</si>
  <si>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</si>
  <si>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</si>
  <si>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</si>
  <si>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</si>
  <si>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</si>
  <si>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</si>
  <si>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</si>
  <si>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</si>
  <si>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</si>
  <si>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</si>
  <si>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</si>
  <si>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</si>
  <si>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</si>
  <si>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</si>
  <si>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</si>
  <si>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</si>
  <si>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</si>
  <si>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</si>
  <si>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</si>
  <si>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</si>
  <si>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</si>
  <si>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</si>
  <si>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</si>
  <si>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</si>
  <si>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</si>
  <si>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</si>
  <si>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</si>
  <si>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</si>
  <si>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</si>
  <si>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</si>
  <si>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</si>
  <si>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</si>
  <si>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</si>
  <si>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</si>
  <si>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</si>
  <si>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</si>
  <si>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</si>
  <si>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</si>
  <si>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</si>
  <si>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</si>
  <si>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</si>
  <si>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</si>
  <si>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</si>
  <si>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</si>
  <si>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</si>
  <si>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</si>
  <si>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</si>
  <si>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</si>
  <si>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</si>
  <si>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</si>
  <si>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</si>
  <si>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</si>
  <si>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</si>
  <si>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</si>
  <si>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</si>
  <si>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</si>
  <si>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</si>
  <si>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</si>
  <si>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</si>
  <si>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</si>
  <si>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</si>
  <si>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</si>
  <si>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</si>
  <si>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</si>
  <si>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</si>
  <si>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</si>
  <si>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</si>
  <si>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</si>
  <si>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</si>
  <si>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</si>
  <si>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</si>
  <si>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</si>
  <si>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</si>
  <si>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</si>
  <si>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</si>
  <si>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</si>
  <si>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</si>
  <si>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</si>
  <si>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</si>
  <si>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</si>
  <si>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</si>
  <si>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</si>
  <si>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</si>
  <si>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</si>
  <si>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</si>
  <si>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</si>
  <si>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</si>
  <si>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</si>
  <si>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</si>
  <si>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</si>
  <si>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</si>
  <si>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</si>
  <si>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</si>
  <si>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</si>
  <si>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</si>
  <si>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</si>
  <si>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</si>
  <si>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</si>
  <si>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</si>
  <si>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</si>
  <si>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</si>
  <si>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</si>
  <si>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</si>
  <si>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</si>
  <si>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</si>
  <si>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</si>
  <si>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</si>
  <si>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</si>
  <si>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</si>
  <si>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</si>
  <si>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</si>
  <si>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</si>
  <si>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</si>
  <si>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</si>
  <si>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</si>
  <si>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</si>
  <si>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</si>
  <si>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</si>
  <si>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</si>
  <si>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</si>
  <si>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</si>
  <si>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</si>
  <si>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</si>
  <si>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</si>
  <si>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</si>
  <si>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</si>
  <si>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</si>
  <si>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</si>
  <si>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</si>
  <si>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</si>
  <si>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</si>
  <si>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</si>
  <si>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</si>
  <si>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</si>
  <si>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</si>
  <si>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</si>
  <si>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</si>
  <si>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</si>
  <si>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</si>
  <si>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</si>
  <si>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</si>
  <si>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</si>
  <si>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</si>
  <si>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</si>
  <si>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</si>
  <si>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</si>
  <si>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</si>
  <si>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</si>
  <si>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</si>
  <si>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</si>
  <si>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</si>
  <si>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</si>
  <si>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</si>
  <si>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</si>
  <si>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</si>
  <si>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</si>
  <si>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</si>
  <si>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</si>
  <si>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</si>
  <si>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</si>
  <si>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</si>
  <si>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</si>
  <si>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</si>
  <si>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</si>
  <si>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</si>
  <si>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</si>
  <si>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</si>
  <si>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</si>
  <si>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</si>
  <si>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</si>
  <si>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</si>
  <si>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</si>
  <si>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</si>
  <si>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</si>
  <si>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</si>
  <si>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</si>
  <si>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</si>
  <si>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</si>
  <si>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</si>
  <si>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</si>
  <si>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</si>
  <si>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</si>
  <si>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</si>
  <si>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</si>
  <si>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</si>
  <si>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</si>
  <si>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</si>
  <si>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</si>
  <si>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</si>
  <si>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</si>
  <si>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</si>
  <si>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</si>
  <si>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</si>
  <si>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</si>
  <si>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</si>
  <si>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</si>
  <si>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</si>
  <si>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</si>
  <si>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</si>
  <si>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</si>
  <si>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</si>
  <si>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</si>
  <si>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</si>
  <si>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</si>
  <si>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</si>
  <si>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</si>
  <si>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</si>
  <si>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</si>
  <si>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</si>
  <si>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</si>
  <si>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</si>
  <si>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</si>
  <si>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</si>
  <si>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</si>
  <si>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</si>
  <si>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</si>
  <si>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</si>
  <si>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</si>
  <si>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</si>
  <si>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</si>
  <si>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</si>
  <si>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</si>
  <si>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</si>
  <si>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</si>
  <si>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</si>
  <si>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</si>
  <si>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</si>
  <si>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</si>
  <si>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</si>
  <si>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</si>
  <si>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</si>
  <si>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</si>
  <si>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</si>
  <si>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</si>
  <si>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</si>
  <si>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</si>
  <si>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</si>
  <si>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</si>
  <si>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</si>
  <si>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</si>
  <si>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</si>
  <si>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</si>
  <si>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</si>
  <si>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</si>
  <si>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</si>
  <si>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</si>
  <si>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</si>
  <si>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</si>
  <si>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</si>
  <si>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</si>
  <si>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</si>
  <si>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</si>
  <si>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</si>
  <si>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</si>
  <si>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</si>
  <si>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</si>
  <si>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</si>
  <si>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</si>
  <si>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</si>
  <si>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</si>
  <si>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</si>
  <si>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</si>
  <si>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</si>
  <si>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</si>
  <si>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</si>
  <si>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</si>
  <si>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</si>
  <si>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</si>
  <si>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</si>
  <si>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</si>
  <si>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</si>
  <si>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</si>
  <si>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</si>
  <si>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</si>
  <si>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</si>
  <si>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</si>
  <si>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</si>
  <si>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</si>
  <si>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</si>
  <si>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</si>
  <si>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</si>
  <si>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</si>
  <si>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</si>
  <si>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</si>
  <si>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</si>
  <si>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</si>
  <si>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</si>
  <si>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</si>
  <si>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</si>
  <si>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</si>
  <si>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</si>
  <si>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</si>
  <si>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</si>
  <si>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</si>
  <si>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</si>
  <si>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</si>
  <si>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</si>
  <si>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</si>
  <si>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</si>
  <si>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</si>
  <si>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</si>
  <si>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</si>
  <si>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</si>
  <si>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</si>
  <si>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</si>
  <si>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</si>
  <si>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</si>
  <si>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</si>
  <si>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</si>
  <si>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</si>
  <si>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</si>
  <si>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</si>
  <si>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</si>
  <si>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</si>
  <si>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</si>
  <si>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</si>
  <si>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</si>
  <si>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</si>
  <si>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</si>
  <si>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</si>
  <si>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</si>
  <si>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</si>
  <si>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</si>
  <si>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</si>
  <si>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</si>
  <si>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</si>
  <si>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</si>
  <si>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</si>
  <si>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</si>
  <si>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</si>
  <si>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</si>
  <si>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</si>
  <si>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</si>
  <si>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</si>
  <si>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</si>
  <si>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</si>
  <si>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</si>
  <si>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</si>
  <si>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</si>
  <si>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</si>
  <si>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</si>
  <si>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</si>
  <si>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</si>
  <si>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</si>
  <si>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</si>
  <si>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</si>
  <si>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</si>
  <si>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</si>
  <si>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</si>
  <si>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</si>
  <si>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</si>
  <si>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</si>
  <si>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</si>
  <si>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</si>
  <si>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</si>
  <si>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</si>
  <si>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</si>
  <si>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</si>
  <si>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</si>
  <si>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</si>
  <si>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</si>
  <si>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</si>
  <si>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</si>
  <si>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</si>
  <si>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</si>
  <si>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</si>
  <si>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</si>
  <si>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</si>
  <si>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</si>
  <si>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</si>
  <si>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</si>
  <si>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</si>
  <si>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</si>
  <si>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</si>
  <si>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</si>
  <si>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</si>
  <si>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</si>
  <si>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</si>
  <si>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</si>
  <si>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</si>
  <si>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</si>
  <si>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</si>
  <si>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</si>
  <si>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</si>
  <si>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</si>
  <si>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</si>
  <si>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</si>
  <si>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</si>
  <si>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</si>
  <si>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</si>
  <si>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</si>
  <si>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</si>
  <si>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</si>
  <si>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</si>
  <si>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</si>
  <si>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</si>
  <si>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</si>
  <si>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</si>
  <si>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</si>
  <si>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</si>
  <si>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</si>
  <si>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</si>
  <si>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</si>
  <si>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</si>
  <si>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</si>
  <si>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</si>
  <si>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</si>
  <si>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</si>
  <si>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</si>
  <si>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</si>
  <si>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</si>
  <si>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</si>
  <si>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</si>
  <si>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</si>
  <si>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</si>
  <si>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</si>
  <si>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</si>
  <si>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</si>
  <si>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</si>
  <si>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</si>
  <si>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</si>
  <si>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</si>
  <si>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</si>
  <si>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</si>
  <si>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</si>
  <si>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</si>
  <si>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</si>
  <si>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</si>
  <si>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</si>
  <si>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</si>
  <si>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</si>
  <si>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</si>
  <si>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</si>
  <si>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</si>
  <si>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</si>
  <si>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</si>
  <si>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</si>
  <si>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</si>
  <si>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</si>
  <si>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</si>
  <si>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</si>
  <si>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</si>
  <si>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</si>
  <si>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</si>
  <si>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</si>
  <si>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</si>
  <si>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</si>
  <si>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</si>
  <si>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</si>
  <si>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</si>
  <si>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</si>
  <si>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</si>
  <si>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</si>
  <si>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</si>
  <si>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</si>
  <si>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</si>
  <si>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</si>
  <si>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</si>
  <si>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</si>
  <si>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</si>
  <si>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</si>
  <si>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</si>
  <si>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</si>
  <si>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</si>
  <si>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</si>
  <si>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</si>
  <si>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</si>
  <si>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</si>
  <si>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</si>
  <si>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</si>
  <si>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</si>
  <si>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</si>
  <si>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</si>
  <si>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</si>
  <si>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</si>
  <si>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</si>
  <si>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</si>
  <si>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</si>
  <si>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</si>
  <si>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</si>
  <si>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</si>
  <si>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</si>
  <si>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</si>
  <si>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</si>
  <si>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</si>
  <si>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</si>
  <si>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</si>
  <si>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</si>
  <si>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</si>
  <si>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</si>
  <si>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</si>
  <si>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</si>
  <si>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</si>
  <si>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</si>
  <si>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</si>
  <si>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</si>
  <si>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</si>
  <si>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</si>
  <si>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</si>
  <si>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</si>
  <si>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</si>
  <si>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</si>
  <si>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</si>
  <si>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</si>
  <si>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</si>
  <si>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</si>
  <si>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</si>
  <si>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</si>
  <si>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</si>
  <si>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</si>
  <si>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</si>
  <si>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</si>
  <si>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</si>
  <si>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</si>
  <si>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</si>
  <si>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</si>
  <si>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</si>
  <si>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</si>
  <si>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</si>
  <si>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</si>
  <si>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</si>
  <si>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</si>
  <si>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</si>
  <si>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</si>
  <si>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</si>
  <si>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</si>
  <si>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</si>
  <si>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</si>
  <si>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</si>
  <si>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</si>
  <si>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</si>
  <si>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</si>
  <si>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</si>
  <si>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</si>
  <si>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</si>
  <si>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</si>
  <si>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</si>
  <si>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</si>
  <si>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</si>
  <si>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</si>
  <si>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</si>
  <si>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</si>
  <si>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</si>
  <si>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</si>
  <si>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</si>
  <si>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</si>
  <si>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</si>
  <si>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</si>
  <si>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</si>
  <si>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</si>
  <si>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</si>
  <si>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</si>
  <si>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</si>
  <si>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</si>
  <si>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</si>
  <si>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</si>
  <si>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</si>
  <si>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</si>
  <si>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</si>
  <si>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</si>
  <si>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</si>
  <si>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</si>
  <si>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</si>
  <si>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</si>
  <si>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</si>
  <si>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</si>
  <si>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</si>
  <si>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</si>
  <si>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</si>
  <si>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</si>
  <si>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</si>
  <si>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</si>
  <si>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</si>
  <si>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</si>
  <si>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</si>
  <si>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</si>
  <si>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</si>
  <si>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</si>
  <si>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</si>
  <si>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</si>
  <si>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</si>
  <si>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</si>
  <si>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</si>
  <si>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</si>
  <si>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</si>
  <si>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</si>
  <si>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</si>
  <si>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</si>
  <si>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</si>
  <si>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</si>
  <si>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</si>
  <si>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</si>
  <si>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</si>
  <si>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</si>
  <si>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</si>
  <si>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</si>
  <si>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</si>
  <si>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</si>
  <si>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</si>
  <si>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</si>
  <si>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</si>
  <si>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</si>
  <si>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</si>
  <si>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</si>
  <si>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</si>
  <si>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</si>
  <si>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</si>
  <si>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</si>
  <si>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</si>
  <si>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</si>
  <si>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</si>
  <si>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</si>
  <si>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</si>
  <si>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</si>
  <si>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</si>
  <si>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</si>
  <si>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</si>
  <si>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</si>
  <si>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</si>
  <si>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</si>
  <si>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</si>
  <si>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</si>
  <si>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</si>
  <si>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</si>
  <si>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</si>
  <si>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</si>
  <si>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</si>
  <si>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</si>
  <si>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</si>
  <si>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</si>
  <si>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</si>
  <si>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</si>
  <si>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</si>
  <si>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</si>
  <si>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</si>
  <si>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</si>
  <si>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</si>
  <si>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</si>
  <si>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</si>
  <si>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</si>
  <si>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</si>
  <si>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</si>
  <si>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</si>
  <si>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</si>
  <si>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</si>
  <si>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</si>
  <si>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</si>
  <si>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</si>
  <si>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</si>
  <si>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</si>
  <si>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</si>
  <si>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</si>
  <si>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</si>
  <si>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</si>
  <si>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</si>
  <si>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</si>
  <si>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</si>
  <si>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</si>
  <si>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</si>
  <si>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</si>
  <si>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</si>
  <si>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</si>
  <si>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</si>
  <si>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</si>
  <si>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</si>
  <si>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</si>
  <si>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</si>
  <si>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</si>
  <si>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</si>
  <si>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</si>
  <si>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</si>
  <si>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</si>
  <si>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</si>
  <si>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</si>
  <si>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</si>
  <si>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</si>
  <si>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</si>
  <si>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</si>
  <si>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</si>
  <si>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</si>
  <si>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</si>
  <si>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</si>
  <si>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</si>
  <si>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</si>
  <si>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</si>
  <si>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</si>
  <si>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</si>
  <si>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</si>
  <si>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</si>
  <si>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</si>
  <si>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</si>
  <si>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</si>
  <si>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</si>
  <si>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</si>
  <si>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</si>
  <si>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</si>
  <si>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</si>
  <si>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</si>
  <si>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</si>
  <si>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</si>
  <si>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</si>
  <si>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</si>
  <si>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</si>
  <si>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</si>
  <si>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</si>
  <si>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</si>
  <si>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</si>
  <si>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</si>
  <si>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</si>
  <si>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</si>
  <si>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</si>
  <si>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</si>
  <si>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</si>
  <si>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</si>
  <si>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</si>
  <si>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</si>
  <si>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</si>
  <si>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</si>
  <si>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</si>
  <si>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</si>
  <si>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</si>
  <si>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</si>
  <si>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</si>
  <si>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</si>
  <si>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</si>
  <si>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</si>
  <si>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</si>
  <si>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</si>
  <si>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</si>
  <si>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</si>
  <si>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</si>
  <si>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</si>
  <si>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</si>
  <si>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</si>
  <si>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</si>
  <si>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</si>
  <si>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</si>
  <si>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</si>
  <si>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</si>
  <si>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</si>
  <si>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</si>
  <si>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</si>
  <si>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</si>
  <si>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</si>
  <si>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</si>
  <si>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</si>
  <si>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</si>
  <si>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</si>
  <si>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</si>
  <si>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</si>
  <si>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</si>
  <si>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</si>
  <si>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</si>
  <si>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</si>
  <si>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</si>
  <si>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</si>
  <si>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</si>
  <si>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</si>
  <si>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</si>
  <si>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</si>
  <si>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</si>
  <si>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</si>
  <si>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</si>
  <si>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</si>
  <si>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</si>
  <si>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</si>
  <si>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</si>
  <si>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</si>
  <si>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</si>
  <si>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</si>
  <si>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</si>
  <si>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</si>
  <si>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</si>
  <si>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</si>
  <si>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</si>
  <si>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</si>
  <si>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</si>
  <si>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</si>
  <si>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</si>
  <si>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</si>
  <si>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</si>
  <si>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</si>
  <si>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</si>
  <si>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</si>
  <si>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</si>
  <si>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</si>
  <si>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</si>
  <si>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</si>
  <si>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</si>
  <si>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</si>
  <si>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</si>
  <si>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</si>
  <si>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</si>
  <si>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</si>
  <si>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</si>
  <si>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</si>
  <si>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</si>
  <si>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</si>
  <si>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</si>
  <si>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</si>
  <si>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</si>
  <si>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</si>
  <si>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</si>
  <si>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</si>
  <si>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</si>
  <si>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</si>
  <si>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</si>
  <si>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</si>
  <si>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</si>
  <si>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</si>
  <si>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</si>
  <si>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</si>
  <si>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</si>
  <si>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</si>
  <si>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</si>
  <si>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</si>
  <si>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</si>
  <si>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</si>
  <si>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</si>
  <si>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</si>
  <si>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</si>
  <si>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</si>
  <si>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</si>
  <si>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</si>
  <si>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</si>
  <si>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</si>
  <si>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</si>
  <si>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</si>
  <si>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</si>
  <si>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</si>
  <si>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</si>
  <si>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</si>
  <si>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</si>
  <si>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</si>
  <si>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</si>
  <si>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</si>
  <si>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</si>
  <si>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</si>
  <si>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</si>
  <si>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</si>
  <si>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</si>
  <si>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</si>
  <si>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</si>
  <si>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</si>
  <si>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</si>
  <si>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</si>
  <si>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</si>
  <si>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</si>
  <si>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</si>
  <si>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</si>
  <si>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</si>
  <si>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</si>
  <si>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</si>
  <si>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</si>
  <si>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</si>
  <si>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</si>
  <si>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</si>
  <si>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</si>
  <si>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</si>
  <si>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</si>
  <si>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</si>
  <si>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</si>
  <si>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</si>
  <si>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</si>
  <si>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</si>
  <si>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</si>
  <si>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</si>
  <si>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</si>
  <si>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</si>
  <si>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</si>
  <si>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</si>
  <si>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</si>
  <si>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</si>
  <si>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</si>
  <si>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</si>
  <si>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</si>
  <si>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</si>
  <si>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</si>
  <si>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</si>
  <si>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</si>
  <si>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</si>
  <si>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</si>
  <si>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</si>
  <si>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</si>
  <si>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</si>
  <si>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</si>
  <si>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</si>
  <si>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</si>
  <si>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</si>
  <si>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</si>
  <si>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</si>
  <si>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</si>
  <si>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</si>
  <si>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</si>
  <si>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</si>
  <si>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</si>
  <si>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</si>
  <si>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</si>
  <si>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</si>
  <si>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</si>
  <si>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</si>
  <si>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</si>
  <si>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</si>
  <si>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</si>
  <si>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</si>
  <si>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</si>
  <si>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</si>
  <si>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</si>
  <si>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</si>
  <si>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</si>
  <si>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</si>
  <si>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</si>
  <si>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</si>
  <si>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</si>
  <si>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</si>
  <si>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</si>
  <si>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</si>
  <si>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</si>
  <si>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</si>
  <si>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</si>
  <si>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</si>
  <si>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</si>
  <si>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</si>
  <si>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</si>
  <si>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</si>
  <si>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</si>
  <si>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</si>
  <si>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</si>
  <si>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</si>
  <si>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</si>
  <si>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</si>
  <si>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</si>
  <si>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</si>
  <si>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</si>
  <si>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</si>
  <si>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</si>
  <si>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</si>
  <si>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</si>
  <si>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</si>
  <si>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</si>
  <si>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</si>
  <si>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</si>
  <si>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</si>
  <si>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</si>
  <si>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</si>
  <si>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</si>
  <si>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</si>
  <si>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</si>
  <si>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</si>
  <si>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</si>
  <si>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</si>
  <si>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</si>
  <si>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</si>
  <si>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</si>
  <si>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</si>
  <si>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</si>
  <si>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</si>
  <si>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</si>
  <si>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</si>
  <si>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</si>
  <si>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</si>
  <si>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</si>
  <si>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</si>
  <si>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</si>
  <si>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</si>
  <si>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</si>
  <si>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</si>
  <si>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</si>
  <si>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</si>
  <si>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</si>
  <si>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</si>
  <si>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</si>
  <si>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</si>
  <si>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</si>
  <si>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</si>
  <si>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</si>
  <si>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</si>
  <si>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</si>
  <si>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</si>
  <si>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</si>
  <si>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</si>
  <si>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</si>
  <si>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</si>
  <si>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</si>
  <si>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</si>
  <si>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</si>
  <si>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</si>
  <si>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</si>
  <si>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</si>
  <si>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</si>
  <si>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</si>
  <si>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</si>
  <si>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</si>
  <si>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</si>
  <si>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</si>
  <si>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</si>
  <si>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</si>
  <si>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</si>
  <si>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</si>
  <si>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</si>
  <si>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</si>
  <si>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</si>
  <si>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</si>
  <si>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</si>
  <si>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</si>
  <si>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</si>
  <si>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</si>
  <si>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</si>
  <si>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</si>
  <si>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</si>
  <si>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</si>
  <si>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</si>
  <si>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</si>
  <si>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</si>
  <si>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</si>
  <si>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</si>
  <si>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</si>
  <si>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</si>
  <si>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</si>
  <si>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</si>
  <si>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</si>
  <si>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</si>
  <si>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</si>
  <si>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</si>
  <si>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</si>
  <si>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</si>
  <si>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</si>
  <si>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</si>
  <si>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</si>
  <si>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</si>
  <si>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</si>
  <si>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</si>
  <si>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</si>
  <si>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</si>
  <si>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</si>
  <si>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</si>
  <si>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</si>
  <si>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</si>
  <si>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</si>
  <si>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</si>
  <si>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</si>
  <si>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</si>
  <si>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</si>
  <si>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</si>
  <si>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</si>
  <si>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</si>
  <si>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</si>
  <si>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</si>
  <si>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</si>
  <si>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</si>
  <si>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</si>
  <si>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</si>
  <si>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</si>
  <si>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</si>
  <si>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</si>
  <si>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</si>
  <si>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</si>
  <si>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</si>
  <si>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</si>
  <si>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</si>
  <si>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</si>
  <si>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</si>
  <si>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</si>
  <si>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</si>
  <si>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</si>
  <si>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</si>
  <si>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</si>
  <si>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</si>
  <si>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</si>
  <si>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</si>
  <si>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</si>
  <si>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</si>
  <si>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</si>
  <si>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</si>
  <si>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</si>
  <si>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</si>
  <si>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</si>
  <si>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</si>
  <si>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</si>
  <si>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</si>
  <si>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</si>
  <si>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</si>
  <si>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</si>
  <si>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</si>
  <si>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</si>
  <si>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</si>
  <si>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</si>
  <si>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</si>
  <si>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</si>
  <si>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</si>
  <si>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</si>
  <si>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</si>
  <si>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</si>
  <si>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</si>
  <si>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</si>
  <si>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</si>
  <si>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</si>
  <si>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</si>
  <si>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</si>
  <si>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</si>
  <si>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</si>
  <si>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</si>
  <si>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</si>
  <si>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</si>
  <si>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</si>
  <si>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</si>
  <si>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</si>
  <si>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</si>
  <si>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</si>
  <si>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</si>
  <si>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</si>
  <si>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</si>
  <si>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</si>
  <si>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</si>
  <si>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</si>
  <si>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</si>
  <si>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</si>
  <si>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</si>
  <si>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</si>
  <si>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</si>
  <si>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</si>
  <si>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</si>
  <si>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</si>
  <si>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</si>
  <si>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</si>
  <si>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</si>
  <si>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</si>
  <si>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</si>
  <si>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</si>
  <si>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</si>
  <si>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</si>
  <si>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</si>
  <si>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</si>
  <si>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</si>
  <si>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</si>
  <si>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</si>
  <si>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</si>
  <si>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</si>
  <si>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</si>
  <si>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</si>
  <si>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</si>
  <si>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</si>
  <si>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</si>
  <si>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</si>
  <si>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</si>
  <si>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</si>
  <si>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</si>
  <si>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</si>
  <si>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</si>
  <si>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</si>
  <si>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</si>
  <si>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</si>
  <si>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</si>
  <si>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</si>
  <si>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</si>
  <si>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</si>
  <si>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</si>
  <si>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</si>
  <si>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</si>
  <si>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</si>
  <si>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</si>
  <si>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</si>
  <si>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</si>
  <si>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</si>
  <si>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</si>
  <si>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</si>
  <si>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</si>
  <si>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</si>
  <si>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</si>
  <si>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</si>
  <si>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</si>
  <si>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</si>
  <si>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</si>
  <si>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</si>
  <si>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</si>
  <si>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</si>
  <si>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</si>
  <si>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</si>
  <si>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</si>
  <si>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</si>
  <si>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</si>
  <si>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</si>
  <si>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</si>
  <si>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</si>
  <si>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</si>
  <si>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</si>
  <si>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</si>
  <si>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</si>
  <si>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</si>
  <si>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</si>
  <si>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</si>
  <si>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</si>
  <si>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</si>
  <si>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</si>
  <si>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</si>
  <si>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</si>
  <si>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</si>
  <si>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</si>
  <si>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</si>
  <si>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</si>
  <si>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</si>
  <si>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</si>
  <si>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</si>
  <si>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</si>
  <si>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</si>
  <si>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</si>
  <si>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</si>
  <si>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</si>
  <si>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</si>
  <si>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</si>
  <si>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</si>
  <si>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</si>
  <si>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</si>
  <si>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</si>
  <si>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</si>
  <si>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</si>
  <si>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</si>
  <si>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</si>
  <si>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</si>
  <si>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</si>
  <si>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</si>
  <si>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</si>
  <si>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</si>
  <si>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</si>
  <si>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</si>
  <si>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</si>
  <si>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</si>
  <si>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</si>
  <si>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</si>
  <si>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</si>
  <si>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</si>
  <si>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</si>
  <si>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</si>
  <si>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</si>
  <si>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</si>
  <si>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</si>
  <si>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</si>
  <si>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</si>
  <si>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</si>
  <si>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</si>
  <si>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</si>
  <si>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</si>
  <si>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</si>
  <si>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</si>
  <si>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</si>
  <si>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</si>
  <si>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</si>
  <si>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</si>
  <si>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</si>
  <si>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</si>
  <si>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</si>
  <si>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</si>
  <si>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</si>
  <si>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</si>
  <si>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</si>
  <si>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</si>
  <si>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</si>
  <si>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</si>
  <si>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</si>
  <si>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</si>
  <si>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</si>
  <si>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</si>
  <si>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</si>
  <si>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</si>
  <si>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</si>
  <si>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</si>
  <si>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</si>
  <si>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</si>
  <si>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</si>
  <si>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</si>
  <si>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</si>
  <si>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</si>
  <si>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</si>
  <si>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</si>
  <si>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</si>
  <si>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</si>
  <si>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</si>
  <si>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</si>
  <si>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</si>
  <si>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</si>
  <si>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</si>
  <si>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</si>
  <si>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</si>
  <si>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</si>
  <si>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</si>
  <si>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</si>
  <si>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</si>
  <si>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</si>
  <si>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</si>
  <si>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</si>
  <si>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</si>
  <si>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</si>
  <si>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</si>
  <si>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</si>
  <si>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</si>
  <si>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</si>
  <si>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</si>
  <si>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</si>
  <si>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</si>
  <si>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</si>
  <si>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</si>
  <si>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</si>
  <si>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</si>
  <si>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</si>
  <si>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</si>
  <si>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</si>
  <si>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</si>
  <si>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</si>
  <si>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</si>
  <si>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</si>
  <si>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</si>
  <si>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</si>
  <si>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</si>
  <si>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</si>
  <si>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</si>
  <si>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</si>
  <si>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</si>
  <si>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</si>
  <si>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</si>
  <si>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</si>
  <si>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</si>
  <si>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</si>
  <si>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</si>
  <si>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</si>
  <si>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</si>
  <si>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</si>
  <si>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</si>
  <si>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</si>
  <si>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</si>
  <si>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</si>
  <si>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</si>
  <si>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</si>
  <si>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</si>
  <si>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</si>
  <si>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</si>
  <si>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</si>
  <si>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</si>
  <si>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</si>
  <si>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</si>
  <si>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</si>
  <si>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</si>
  <si>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</si>
  <si>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</si>
  <si>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</si>
  <si>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</si>
  <si>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</si>
  <si>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</si>
  <si>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</si>
  <si>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</si>
  <si>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</si>
  <si>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</si>
  <si>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</si>
  <si>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</si>
  <si>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</si>
  <si>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</si>
  <si>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</si>
  <si>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</si>
  <si>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</si>
  <si>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</si>
  <si>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</si>
  <si>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</si>
  <si>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</si>
  <si>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</si>
  <si>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</si>
  <si>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</si>
  <si>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</si>
  <si>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</si>
  <si>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</si>
  <si>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</si>
  <si>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</si>
  <si>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</si>
  <si>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</si>
  <si>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</si>
  <si>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</si>
  <si>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</si>
  <si>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</si>
  <si>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</si>
  <si>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</si>
  <si>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</si>
  <si>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</si>
  <si>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</si>
  <si>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</si>
  <si>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</si>
  <si>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</si>
  <si>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</si>
  <si>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</si>
  <si>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</si>
  <si>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</si>
  <si>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</si>
  <si>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</si>
  <si>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</si>
  <si>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</si>
  <si>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</si>
  <si>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</si>
  <si>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</si>
  <si>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</si>
  <si>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</si>
  <si>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</si>
  <si>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</si>
  <si>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</si>
  <si>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</si>
  <si>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</si>
  <si>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</si>
  <si>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</si>
  <si>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</si>
  <si>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</si>
  <si>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</si>
  <si>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</si>
  <si>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</si>
  <si>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</si>
  <si>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</si>
  <si>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</si>
  <si>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</si>
  <si>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</si>
  <si>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</si>
  <si>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</si>
  <si>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</si>
  <si>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</si>
  <si>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</si>
  <si>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</si>
  <si>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</si>
  <si>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</si>
  <si>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</si>
  <si>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</si>
  <si>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</si>
  <si>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</si>
  <si>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</si>
  <si>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</si>
  <si>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</si>
  <si>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</si>
  <si>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</si>
  <si>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</si>
  <si>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</si>
  <si>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</si>
  <si>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</si>
  <si>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</si>
  <si>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</si>
  <si>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</si>
  <si>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</si>
  <si>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</si>
  <si>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</si>
  <si>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</si>
  <si>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</si>
  <si>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</si>
  <si>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</si>
  <si>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</si>
  <si>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</si>
  <si>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</si>
  <si>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</si>
  <si>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</si>
  <si>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</si>
  <si>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</si>
  <si>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</si>
  <si>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</si>
  <si>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</si>
  <si>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</si>
  <si>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</si>
  <si>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</si>
  <si>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</si>
  <si>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</si>
  <si>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</si>
  <si>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</si>
  <si>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</si>
  <si>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</si>
  <si>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</si>
  <si>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</si>
  <si>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</si>
  <si>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</si>
  <si>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</si>
  <si>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</si>
  <si>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</si>
  <si>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</si>
  <si>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</si>
  <si>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</si>
  <si>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</si>
  <si>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</si>
  <si>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</si>
  <si>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</si>
  <si>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</si>
  <si>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</si>
  <si>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</si>
  <si>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</si>
  <si>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</si>
  <si>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</si>
  <si>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</si>
  <si>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</si>
  <si>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</si>
  <si>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</si>
  <si>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</si>
  <si>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</si>
  <si>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</si>
  <si>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</si>
  <si>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</si>
  <si>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</si>
  <si>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</si>
  <si>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</si>
  <si>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</si>
  <si>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</si>
  <si>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</si>
  <si>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</si>
  <si>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</si>
  <si>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</si>
  <si>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</si>
  <si>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</si>
  <si>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</si>
  <si>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</si>
  <si>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</si>
  <si>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</si>
  <si>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</si>
  <si>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</si>
  <si>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</si>
  <si>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</si>
  <si>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</si>
  <si>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</si>
  <si>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</si>
  <si>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</si>
  <si>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</si>
  <si>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</si>
  <si>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</si>
  <si>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</si>
  <si>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</si>
  <si>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</si>
  <si>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</si>
  <si>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</si>
  <si>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</si>
  <si>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</si>
  <si>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</si>
  <si>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</si>
  <si>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</si>
  <si>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</si>
  <si>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</si>
  <si>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</si>
  <si>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</si>
  <si>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</si>
  <si>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</si>
  <si>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</si>
  <si>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</si>
  <si>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</si>
  <si>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</si>
  <si>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</si>
  <si>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</si>
  <si>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</si>
  <si>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</si>
  <si>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</si>
  <si>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</si>
  <si>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</si>
  <si>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</si>
  <si>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</si>
  <si>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</si>
  <si>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</si>
  <si>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</si>
  <si>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</si>
  <si>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</si>
  <si>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</si>
  <si>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</si>
  <si>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</si>
  <si>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</si>
  <si>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</si>
  <si>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</si>
  <si>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</si>
  <si>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</si>
  <si>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</si>
  <si>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</si>
  <si>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</si>
  <si>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</si>
  <si>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</si>
  <si>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</si>
  <si>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</si>
  <si>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</si>
  <si>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</si>
  <si>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</si>
  <si>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</si>
  <si>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</si>
  <si>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</si>
  <si>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</si>
  <si>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</si>
  <si>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</si>
  <si>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</si>
  <si>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</si>
  <si>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</si>
  <si>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</si>
  <si>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</si>
  <si>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</si>
  <si>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</si>
  <si>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</si>
  <si>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</si>
  <si>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</si>
  <si>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</si>
  <si>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</si>
  <si>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</si>
  <si>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</si>
  <si>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</si>
  <si>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</si>
  <si>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</si>
  <si>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</si>
  <si>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</si>
  <si>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</si>
  <si>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</si>
  <si>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</si>
  <si>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</si>
  <si>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</si>
  <si>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</si>
  <si>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</si>
  <si>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</si>
  <si>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</si>
  <si>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</si>
  <si>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</si>
  <si>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</si>
  <si>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</si>
  <si>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</si>
  <si>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</si>
  <si>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</si>
  <si>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</si>
  <si>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</si>
  <si>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</si>
  <si>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</si>
  <si>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</si>
  <si>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</si>
  <si>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</si>
  <si>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</si>
  <si>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</si>
  <si>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</si>
  <si>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</si>
  <si>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</si>
  <si>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</si>
  <si>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</si>
  <si>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</si>
  <si>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</si>
  <si>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</si>
  <si>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</si>
  <si>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</si>
  <si>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</si>
  <si>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</si>
  <si>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</si>
  <si>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</si>
  <si>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</si>
  <si>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</si>
  <si>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</si>
  <si>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</si>
  <si>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</si>
  <si>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</si>
  <si>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</si>
  <si>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</si>
  <si>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</si>
  <si>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</si>
  <si>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</si>
  <si>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</si>
  <si>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</si>
  <si>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</si>
  <si>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</si>
  <si>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</si>
  <si>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</si>
  <si>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</si>
  <si>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</si>
  <si>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</si>
  <si>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</si>
  <si>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</si>
  <si>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</si>
  <si>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</si>
  <si>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</si>
  <si>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</si>
  <si>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</si>
  <si>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</si>
  <si>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</si>
  <si>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</si>
  <si>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</si>
  <si>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</si>
  <si>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</si>
  <si>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</si>
  <si>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</si>
  <si>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</si>
  <si>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</si>
  <si>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</si>
  <si>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</si>
  <si>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</si>
  <si>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</si>
  <si>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</si>
  <si>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</si>
  <si>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</si>
  <si>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</si>
  <si>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</si>
  <si>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</si>
  <si>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</si>
  <si>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</si>
  <si>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</si>
  <si>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</si>
  <si>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</si>
  <si>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</si>
  <si>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</si>
  <si>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</si>
  <si>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</si>
  <si>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</si>
  <si>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</si>
  <si>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</si>
  <si>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</si>
  <si>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</si>
  <si>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</si>
  <si>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</si>
  <si>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</si>
  <si>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</si>
  <si>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</si>
  <si>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</si>
  <si>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</si>
  <si>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</si>
  <si>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</si>
  <si>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</si>
  <si>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</si>
  <si>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</si>
  <si>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</si>
  <si>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</si>
  <si>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</si>
  <si>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</si>
  <si>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</si>
  <si>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</si>
  <si>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</si>
  <si>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</si>
  <si>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</si>
  <si>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</si>
  <si>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</si>
  <si>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</si>
  <si>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</si>
  <si>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</si>
  <si>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</si>
  <si>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</si>
  <si>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</si>
  <si>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</si>
  <si>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</si>
  <si>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</si>
  <si>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</si>
  <si>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</si>
  <si>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</si>
  <si>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</si>
  <si>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</si>
  <si>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</si>
  <si>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</si>
  <si>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</si>
  <si>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</si>
  <si>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</si>
  <si>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</si>
  <si>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</si>
  <si>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</si>
  <si>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</si>
  <si>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</si>
  <si>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</si>
  <si>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</si>
  <si>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</si>
  <si>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</si>
  <si>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</si>
  <si>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</si>
  <si>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</si>
  <si>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</si>
  <si>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</si>
  <si>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</si>
  <si>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</si>
  <si>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</si>
  <si>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</si>
  <si>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</si>
  <si>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</si>
  <si>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</si>
  <si>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</si>
  <si>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</si>
  <si>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</si>
  <si>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</si>
  <si>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</si>
  <si>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</si>
  <si>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</si>
  <si>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</si>
  <si>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</si>
  <si>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</si>
  <si>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</si>
  <si>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</si>
  <si>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</si>
  <si>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</si>
  <si>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</si>
  <si>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</si>
  <si>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</si>
  <si>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</si>
  <si>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</si>
  <si>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</si>
  <si>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</si>
  <si>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</si>
  <si>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</si>
  <si>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</si>
  <si>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</si>
  <si>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</si>
  <si>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</si>
  <si>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</si>
  <si>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</si>
  <si>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</si>
  <si>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</si>
  <si>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</si>
  <si>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</si>
  <si>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</si>
  <si>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</si>
  <si>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</si>
  <si>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</si>
  <si>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</si>
  <si>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</si>
  <si>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</si>
  <si>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</si>
  <si>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</si>
  <si>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</si>
  <si>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</si>
  <si>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</si>
  <si>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</si>
  <si>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</si>
  <si>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</si>
  <si>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</si>
  <si>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</si>
  <si>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</si>
  <si>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</si>
  <si>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</si>
  <si>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</si>
  <si>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</si>
  <si>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</si>
  <si>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</si>
  <si>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</si>
  <si>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</si>
  <si>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</si>
  <si>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</si>
  <si>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</si>
  <si>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</si>
  <si>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</si>
  <si>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</si>
  <si>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</si>
  <si>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</si>
  <si>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</si>
  <si>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</si>
  <si>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</si>
  <si>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</si>
  <si>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</si>
  <si>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</si>
  <si>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</si>
  <si>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</si>
  <si>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</si>
  <si>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</si>
  <si>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</si>
  <si>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</si>
  <si>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</si>
  <si>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</si>
  <si>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</si>
  <si>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</si>
  <si>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</si>
  <si>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</si>
  <si>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</si>
  <si>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</si>
  <si>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</si>
  <si>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</si>
  <si>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</si>
  <si>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</si>
  <si>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</si>
  <si>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</si>
  <si>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</si>
  <si>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</si>
  <si>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</si>
  <si>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</si>
  <si>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</si>
  <si>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</si>
  <si>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</si>
  <si>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</si>
  <si>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</si>
  <si>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</si>
  <si>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</si>
  <si>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</si>
  <si>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</si>
  <si>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</si>
  <si>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</si>
  <si>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</si>
  <si>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</si>
  <si>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</si>
  <si>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</si>
  <si>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</si>
  <si>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</si>
  <si>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</si>
  <si>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</si>
  <si>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</si>
  <si>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</si>
  <si>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</si>
  <si>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</si>
  <si>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</si>
  <si>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</si>
  <si>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</si>
  <si>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</si>
  <si>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</si>
  <si>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</si>
  <si>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</si>
  <si>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</si>
  <si>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</si>
  <si>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</si>
  <si>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</si>
  <si>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</si>
  <si>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</si>
  <si>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</si>
  <si>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</si>
  <si>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</si>
  <si>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</si>
  <si>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</si>
  <si>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</si>
  <si>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</si>
  <si>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</si>
  <si>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</si>
  <si>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</si>
  <si>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</si>
  <si>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</si>
  <si>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</si>
  <si>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</si>
  <si>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</si>
  <si>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</si>
  <si>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</si>
  <si>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</si>
  <si>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</si>
  <si>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</si>
  <si>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</si>
  <si>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</si>
  <si>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</si>
  <si>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</si>
  <si>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</si>
  <si>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</si>
  <si>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</si>
  <si>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</si>
  <si>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</si>
  <si>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</si>
  <si>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</si>
  <si>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</si>
  <si>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</si>
  <si>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</si>
  <si>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</si>
  <si>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</si>
  <si>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</si>
  <si>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</si>
  <si>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</si>
  <si>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</si>
  <si>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</si>
  <si>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</si>
  <si>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</si>
  <si>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</si>
  <si>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</si>
  <si>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</si>
  <si>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</si>
  <si>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</si>
  <si>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</si>
  <si>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</si>
  <si>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</si>
  <si>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</si>
  <si>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</si>
  <si>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</si>
  <si>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</si>
  <si>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</si>
  <si>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</si>
  <si>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</si>
  <si>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</si>
  <si>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</si>
  <si>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</si>
  <si>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</si>
  <si>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</si>
  <si>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</si>
  <si>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</si>
  <si>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</si>
  <si>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</si>
  <si>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</si>
  <si>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</si>
  <si>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</si>
  <si>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</si>
  <si>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</si>
  <si>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</si>
  <si>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</si>
  <si>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</si>
  <si>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</si>
  <si>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</si>
  <si>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</si>
  <si>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</si>
  <si>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</si>
  <si>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</si>
  <si>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</si>
  <si>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</si>
  <si>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</si>
  <si>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</si>
  <si>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</si>
  <si>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</si>
  <si>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</si>
  <si>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</si>
  <si>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</si>
  <si>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</si>
  <si>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</si>
  <si>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</si>
  <si>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</si>
  <si>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</si>
  <si>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</si>
  <si>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</si>
  <si>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</si>
  <si>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</si>
  <si>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</si>
  <si>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</si>
  <si>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</si>
  <si>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</si>
  <si>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</si>
  <si>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</si>
  <si>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</si>
  <si>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</si>
  <si>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</si>
  <si>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</si>
  <si>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</si>
  <si>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</si>
  <si>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</si>
  <si>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</si>
  <si>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</si>
  <si>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</si>
  <si>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</si>
  <si>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</si>
  <si>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</si>
  <si>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</si>
  <si>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</si>
  <si>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</si>
  <si>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</si>
  <si>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</si>
  <si>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</si>
  <si>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</si>
  <si>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</si>
  <si>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</si>
  <si>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</si>
  <si>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</si>
  <si>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</si>
  <si>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</si>
  <si>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</si>
  <si>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</si>
  <si>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</si>
  <si>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</si>
  <si>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</si>
  <si>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</si>
  <si>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</si>
  <si>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</si>
  <si>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</si>
  <si>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</si>
  <si>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</si>
  <si>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</si>
  <si>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</si>
  <si>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</si>
  <si>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</si>
  <si>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</si>
  <si>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</si>
  <si>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</si>
  <si>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</si>
  <si>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</si>
  <si>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</si>
  <si>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</si>
  <si>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</si>
  <si>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</si>
  <si>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</si>
  <si>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</si>
  <si>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</si>
  <si>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</si>
  <si>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</si>
  <si>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</si>
  <si>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</si>
  <si>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</si>
  <si>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</si>
  <si>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</si>
  <si>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</si>
  <si>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</si>
  <si>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</si>
  <si>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</si>
  <si>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</si>
  <si>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</si>
  <si>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</si>
  <si>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</si>
  <si>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</si>
  <si>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</si>
  <si>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</si>
  <si>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</si>
  <si>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</si>
  <si>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</si>
  <si>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</si>
  <si>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</si>
  <si>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</si>
  <si>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</si>
  <si>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</si>
  <si>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</si>
  <si>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</si>
  <si>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</si>
  <si>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</si>
  <si>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</si>
  <si>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</si>
  <si>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</si>
  <si>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</si>
  <si>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</si>
  <si>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</si>
  <si>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</si>
  <si>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</si>
  <si>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</si>
  <si>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</si>
  <si>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</si>
  <si>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</si>
  <si>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</si>
  <si>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</si>
  <si>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</si>
  <si>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</si>
  <si>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</si>
  <si>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</si>
  <si>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</si>
  <si>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</si>
  <si>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</si>
  <si>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</si>
  <si>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</si>
  <si>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</si>
  <si>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</si>
  <si>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</si>
  <si>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</si>
  <si>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</si>
  <si>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</si>
  <si>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</si>
  <si>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</si>
  <si>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</si>
  <si>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</si>
  <si>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</si>
  <si>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</si>
  <si>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</si>
  <si>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</si>
  <si>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</si>
  <si>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</si>
  <si>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</si>
  <si>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</si>
  <si>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</si>
  <si>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</si>
  <si>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</si>
  <si>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</si>
  <si>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</si>
  <si>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</si>
  <si>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</si>
  <si>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</si>
  <si>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</si>
  <si>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</si>
  <si>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</si>
  <si>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</si>
  <si>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</si>
  <si>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</si>
  <si>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</si>
  <si>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</si>
  <si>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</si>
  <si>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</si>
  <si>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</si>
  <si>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</si>
  <si>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</si>
  <si>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</si>
  <si>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</si>
  <si>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</si>
  <si>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</si>
  <si>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</si>
  <si>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</si>
  <si>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</si>
  <si>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</si>
  <si>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</si>
  <si>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</si>
  <si>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</si>
  <si>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</si>
  <si>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</si>
  <si>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</si>
  <si>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</si>
  <si>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</si>
  <si>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</si>
  <si>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</si>
  <si>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</si>
  <si>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</si>
  <si>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</si>
  <si>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</si>
  <si>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</si>
  <si>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</si>
  <si>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</si>
  <si>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</si>
  <si>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</si>
  <si>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</si>
  <si>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</si>
  <si>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</si>
  <si>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</si>
  <si>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</si>
  <si>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</si>
  <si>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</si>
  <si>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</si>
  <si>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</si>
  <si>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</si>
  <si>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</si>
  <si>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</si>
  <si>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</si>
  <si>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</si>
  <si>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</si>
  <si>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</si>
  <si>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</si>
  <si>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</si>
  <si>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</si>
  <si>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</si>
  <si>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</si>
  <si>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</si>
  <si>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</si>
  <si>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</si>
  <si>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</si>
  <si>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</si>
  <si>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</si>
  <si>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</si>
  <si>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</si>
  <si>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</si>
  <si>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</si>
  <si>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</si>
  <si>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</si>
  <si>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</si>
  <si>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</si>
  <si>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</si>
  <si>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</si>
  <si>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</si>
  <si>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</si>
  <si>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</si>
  <si>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</si>
  <si>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</si>
  <si>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</si>
  <si>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</si>
  <si>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</si>
  <si>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</si>
  <si>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</si>
  <si>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</si>
  <si>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</si>
  <si>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</si>
  <si>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</si>
  <si>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</si>
  <si>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</si>
  <si>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</si>
  <si>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</si>
  <si>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</si>
  <si>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</si>
  <si>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</si>
  <si>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</si>
  <si>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</si>
  <si>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</si>
  <si>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</si>
  <si>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</si>
  <si>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</si>
  <si>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</si>
  <si>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</si>
  <si>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</si>
  <si>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</si>
  <si>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</si>
  <si>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</si>
  <si>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</si>
  <si>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</si>
  <si>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</si>
  <si>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</si>
  <si>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</si>
  <si>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</si>
  <si>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</si>
  <si>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</si>
  <si>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</si>
  <si>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</si>
  <si>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</si>
  <si>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</si>
  <si>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</si>
  <si>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</si>
  <si>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</si>
  <si>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</si>
  <si>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</si>
  <si>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</si>
  <si>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</si>
  <si>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</si>
  <si>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</si>
  <si>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</si>
  <si>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</si>
  <si>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</si>
  <si>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</si>
  <si>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</si>
  <si>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</si>
  <si>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</si>
  <si>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</si>
  <si>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</si>
  <si>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</si>
  <si>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</si>
  <si>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</si>
  <si>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</si>
  <si>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</si>
  <si>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</si>
  <si>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</si>
  <si>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</si>
  <si>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</si>
  <si>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</si>
  <si>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</si>
  <si>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</si>
  <si>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</si>
  <si>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</si>
  <si>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</si>
  <si>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</si>
  <si>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</si>
  <si>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</si>
  <si>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</si>
  <si>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</si>
  <si>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</si>
  <si>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</si>
  <si>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</si>
  <si>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</si>
  <si>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</si>
  <si>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</si>
  <si>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</si>
  <si>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</si>
  <si>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</si>
  <si>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</si>
  <si>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</si>
  <si>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</si>
  <si>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</si>
  <si>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</si>
  <si>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</si>
  <si>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</si>
  <si>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</si>
  <si>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</si>
  <si>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</si>
  <si>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</si>
  <si>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</si>
  <si>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</si>
  <si>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</si>
  <si>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</si>
  <si>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</si>
  <si>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</si>
  <si>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</si>
  <si>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</si>
  <si>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</si>
  <si>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</si>
  <si>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</si>
  <si>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</si>
  <si>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</si>
  <si>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</si>
  <si>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</si>
  <si>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</si>
  <si>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</si>
  <si>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</si>
  <si>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</si>
  <si>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</si>
  <si>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</si>
  <si>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</si>
  <si>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</si>
  <si>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</si>
  <si>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</si>
  <si>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</si>
  <si>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</si>
  <si>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</si>
  <si>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</si>
  <si>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</si>
  <si>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</si>
  <si>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</si>
  <si>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</si>
  <si>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</si>
  <si>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</si>
  <si>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</si>
  <si>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</si>
  <si>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</si>
  <si>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</si>
  <si>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</si>
  <si>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</si>
  <si>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</si>
  <si>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</si>
  <si>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</si>
  <si>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</si>
  <si>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</si>
  <si>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</si>
  <si>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</si>
  <si>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</si>
  <si>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</si>
  <si>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</si>
  <si>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</si>
  <si>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</si>
  <si>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</si>
  <si>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</si>
  <si>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</si>
  <si>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</si>
  <si>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</si>
  <si>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</si>
  <si>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</si>
  <si>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</si>
  <si>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</si>
  <si>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</si>
  <si>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</si>
  <si>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</si>
  <si>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</si>
  <si>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</si>
  <si>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</si>
  <si>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</si>
  <si>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</si>
  <si>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</si>
  <si>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</si>
  <si>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</si>
  <si>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</si>
  <si>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</si>
  <si>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</si>
  <si>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</si>
  <si>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</si>
  <si>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</si>
  <si>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</si>
  <si>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</si>
  <si>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</si>
  <si>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</si>
  <si>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</si>
  <si>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</si>
  <si>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</si>
  <si>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</si>
  <si>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</si>
  <si>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</si>
  <si>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</si>
  <si>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</si>
  <si>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</si>
  <si>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</si>
  <si>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</si>
  <si>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</si>
  <si>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</si>
  <si>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</si>
  <si>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</si>
  <si>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</si>
  <si>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</si>
  <si>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</si>
  <si>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</si>
  <si>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</si>
  <si>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</si>
  <si>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</si>
  <si>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</si>
  <si>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</si>
  <si>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</si>
  <si>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</si>
  <si>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</si>
  <si>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</si>
  <si>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</si>
  <si>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</si>
  <si>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</si>
  <si>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</si>
  <si>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</si>
  <si>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</si>
  <si>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</si>
  <si>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</si>
  <si>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</si>
  <si>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</si>
  <si>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</si>
  <si>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</si>
  <si>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</si>
  <si>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</si>
  <si>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</si>
  <si>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</si>
  <si>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</si>
  <si>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</si>
  <si>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</si>
  <si>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</si>
  <si>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</si>
  <si>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</si>
  <si>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</si>
  <si>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</si>
  <si>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</si>
  <si>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</si>
  <si>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</si>
  <si>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</si>
  <si>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</si>
  <si>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</si>
  <si>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</si>
  <si>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</si>
  <si>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</si>
  <si>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</si>
  <si>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</si>
  <si>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</si>
  <si>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</si>
  <si>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</si>
  <si>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</si>
  <si>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</si>
  <si>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</si>
  <si>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</si>
  <si>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</si>
  <si>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</si>
  <si>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</si>
  <si>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</si>
  <si>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</si>
  <si>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</si>
  <si>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</si>
  <si>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</si>
  <si>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</si>
  <si>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</si>
  <si>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</si>
  <si>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</si>
  <si>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</si>
  <si>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</si>
  <si>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</si>
  <si>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</si>
  <si>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</si>
  <si>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</si>
  <si>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</si>
  <si>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</si>
  <si>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</si>
  <si>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</si>
  <si>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</si>
  <si>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</si>
  <si>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</si>
  <si>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</si>
  <si>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</si>
  <si>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</si>
  <si>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</si>
  <si>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</si>
  <si>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</si>
  <si>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</si>
  <si>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</si>
  <si>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</si>
  <si>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</si>
  <si>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</si>
  <si>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</si>
  <si>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</si>
  <si>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</si>
  <si>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</si>
  <si>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</si>
  <si>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</si>
  <si>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</si>
  <si>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</si>
  <si>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</si>
  <si>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</si>
  <si>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</si>
  <si>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</si>
  <si>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</si>
  <si>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</si>
  <si>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</si>
  <si>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</si>
  <si>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</si>
  <si>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</si>
  <si>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</si>
  <si>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</si>
  <si>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</si>
  <si>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</si>
  <si>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</si>
  <si>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</si>
  <si>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</si>
  <si>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</si>
  <si>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</si>
  <si>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</si>
  <si>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</si>
  <si>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</si>
  <si>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</si>
  <si>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</si>
  <si>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</si>
  <si>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</si>
  <si>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</si>
  <si>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</si>
  <si>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</si>
  <si>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</si>
  <si>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</si>
  <si>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</si>
  <si>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</si>
  <si>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</si>
  <si>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</si>
  <si>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</si>
  <si>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</si>
  <si>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</si>
  <si>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</si>
  <si>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</si>
  <si>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</si>
  <si>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</si>
  <si>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</si>
  <si>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</si>
  <si>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</si>
  <si>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</si>
  <si>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</si>
  <si>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</si>
  <si>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</si>
  <si>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</si>
  <si>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</si>
  <si>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</si>
  <si>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</si>
  <si>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</si>
  <si>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</si>
  <si>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</si>
  <si>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</si>
  <si>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</si>
  <si>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</si>
  <si>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</si>
  <si>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</si>
  <si>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</si>
  <si>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</si>
  <si>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</si>
  <si>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</si>
  <si>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</si>
  <si>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</si>
  <si>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</si>
  <si>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</si>
  <si>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</si>
  <si>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</si>
  <si>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</si>
  <si>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</si>
  <si>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</si>
  <si>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</si>
  <si>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</si>
  <si>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</si>
  <si>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</si>
  <si>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</si>
  <si>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</si>
  <si>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</si>
  <si>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</si>
  <si>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</si>
  <si>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</si>
  <si>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</si>
  <si>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</si>
  <si>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</si>
  <si>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</si>
  <si>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</si>
  <si>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</si>
  <si>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</si>
  <si>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</si>
  <si>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</si>
  <si>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</si>
  <si>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</si>
  <si>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</si>
  <si>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</si>
  <si>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</si>
  <si>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</si>
  <si>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</si>
  <si>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</si>
  <si>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</si>
  <si>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</si>
  <si>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</si>
  <si>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</si>
  <si>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</si>
  <si>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</si>
  <si>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</si>
  <si>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</si>
  <si>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</si>
  <si>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</si>
  <si>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</si>
  <si>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</si>
  <si>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</si>
  <si>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</si>
  <si>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</si>
  <si>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</si>
  <si>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</si>
  <si>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</si>
  <si>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</si>
  <si>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</si>
  <si>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</si>
  <si>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</si>
  <si>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</si>
  <si>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</si>
  <si>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</si>
  <si>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</si>
  <si>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</si>
  <si>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</si>
  <si>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</si>
  <si>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</si>
  <si>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</si>
  <si>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</si>
  <si>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</si>
  <si>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</si>
  <si>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</si>
  <si>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</si>
  <si>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</si>
  <si>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</si>
  <si>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</si>
  <si>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</si>
  <si>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</si>
  <si>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</si>
  <si>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</si>
  <si>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</si>
  <si>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</si>
  <si>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</si>
  <si>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</si>
  <si>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</si>
  <si>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</si>
  <si>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</si>
  <si>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</si>
  <si>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</si>
  <si>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</si>
  <si>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</si>
  <si>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</si>
  <si>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</si>
  <si>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</si>
  <si>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</si>
  <si>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</si>
  <si>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</si>
  <si>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</si>
  <si>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</si>
  <si>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</si>
  <si>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</si>
  <si>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</si>
  <si>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</si>
  <si>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</si>
  <si>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</si>
  <si>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</si>
  <si>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</si>
  <si>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</si>
  <si>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</si>
  <si>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</si>
  <si>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</si>
  <si>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</si>
  <si>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</si>
  <si>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</si>
  <si>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</si>
  <si>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</si>
  <si>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</si>
  <si>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</si>
  <si>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</si>
  <si>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</si>
  <si>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</si>
  <si>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</si>
  <si>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</si>
  <si>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</si>
  <si>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</si>
  <si>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</si>
  <si>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</si>
  <si>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</si>
  <si>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</si>
  <si>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</si>
  <si>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</si>
  <si>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</si>
  <si>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</si>
  <si>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</si>
  <si>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</si>
  <si>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</si>
  <si>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</si>
  <si>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</si>
  <si>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</si>
  <si>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</si>
  <si>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</si>
  <si>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</si>
  <si>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</si>
  <si>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</si>
  <si>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</si>
  <si>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</si>
  <si>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</si>
  <si>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</si>
  <si>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</si>
  <si>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</si>
  <si>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</si>
  <si>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</si>
  <si>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</si>
  <si>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</si>
  <si>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</si>
  <si>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</si>
  <si>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</si>
  <si>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</si>
  <si>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</si>
  <si>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</si>
  <si>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</si>
  <si>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</si>
  <si>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</si>
  <si>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</si>
  <si>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</si>
  <si>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</si>
  <si>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</si>
  <si>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</si>
  <si>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</si>
  <si>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</si>
  <si>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</si>
  <si>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</si>
  <si>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</si>
  <si>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</si>
  <si>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</si>
  <si>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</si>
  <si>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</si>
  <si>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</si>
  <si>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</si>
  <si>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</si>
  <si>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</si>
  <si>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</si>
  <si>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</si>
  <si>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</si>
  <si>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</si>
  <si>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</si>
  <si>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</si>
  <si>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</si>
  <si>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</si>
  <si>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</si>
  <si>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</si>
  <si>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</si>
  <si>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</si>
  <si>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</si>
  <si>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</si>
  <si>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</si>
  <si>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</si>
  <si>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</si>
  <si>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</si>
  <si>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</si>
  <si>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</si>
  <si>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</si>
  <si>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</si>
  <si>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</si>
  <si>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</si>
  <si>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</si>
  <si>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</si>
  <si>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</si>
  <si>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</si>
  <si>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</si>
  <si>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</si>
  <si>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</si>
  <si>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</si>
  <si>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</si>
  <si>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</si>
  <si>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</si>
  <si>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</si>
  <si>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</si>
  <si>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</si>
  <si>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</si>
  <si>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</si>
  <si>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</si>
  <si>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</si>
  <si>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</si>
  <si>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</si>
  <si>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</si>
  <si>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</si>
  <si>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</si>
  <si>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</si>
  <si>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</si>
  <si>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</si>
  <si>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</si>
  <si>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</si>
  <si>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</si>
  <si>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</si>
  <si>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</si>
  <si>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</si>
  <si>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</si>
  <si>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</si>
  <si>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</si>
  <si>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</si>
  <si>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</si>
  <si>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</si>
  <si>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</si>
  <si>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</si>
  <si>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</si>
  <si>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</si>
  <si>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</si>
  <si>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</si>
  <si>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</si>
  <si>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</si>
  <si>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</si>
  <si>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</si>
  <si>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</si>
  <si>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</si>
  <si>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</si>
  <si>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</si>
  <si>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</si>
  <si>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</si>
  <si>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</si>
  <si>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</si>
  <si>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</si>
  <si>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</si>
  <si>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</si>
  <si>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</si>
  <si>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</si>
  <si>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</si>
  <si>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</si>
  <si>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</si>
  <si>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</si>
  <si>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</si>
  <si>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</si>
  <si>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</si>
  <si>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</si>
  <si>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</si>
  <si>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</si>
  <si>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</si>
  <si>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</si>
  <si>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</si>
  <si>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</si>
  <si>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</si>
  <si>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</si>
  <si>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</si>
  <si>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</si>
  <si>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</si>
  <si>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</si>
  <si>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</si>
  <si>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</si>
  <si>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</si>
  <si>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</si>
  <si>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</si>
  <si>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</si>
  <si>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</si>
  <si>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</si>
  <si>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</si>
  <si>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</si>
  <si>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</si>
  <si>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</si>
  <si>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</si>
  <si>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</si>
  <si>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</si>
  <si>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</si>
  <si>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</si>
  <si>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</si>
  <si>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</si>
  <si>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</si>
  <si>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</si>
  <si>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</si>
  <si>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</si>
  <si>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</si>
  <si>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</si>
  <si>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</si>
  <si>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</si>
  <si>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</si>
  <si>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</si>
  <si>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</si>
  <si>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</si>
  <si>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</si>
  <si>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</si>
  <si>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</si>
  <si>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</si>
  <si>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</si>
  <si>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</si>
  <si>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</si>
  <si>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</si>
  <si>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</si>
  <si>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</si>
  <si>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</si>
  <si>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</si>
  <si>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</si>
  <si>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</si>
  <si>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</si>
  <si>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</si>
  <si>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</si>
  <si>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</si>
  <si>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</si>
  <si>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</si>
  <si>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</si>
  <si>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</si>
  <si>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</si>
  <si>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</si>
  <si>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</si>
  <si>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</si>
  <si>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</si>
  <si>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</si>
  <si>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</si>
  <si>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</si>
  <si>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</si>
  <si>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</si>
  <si>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</si>
  <si>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</si>
  <si>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</si>
  <si>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</si>
  <si>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</si>
  <si>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</si>
  <si>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</si>
  <si>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</si>
  <si>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</si>
  <si>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</si>
  <si>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</si>
  <si>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</si>
  <si>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</si>
  <si>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</si>
  <si>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</si>
  <si>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</si>
  <si>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</si>
  <si>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</si>
  <si>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</si>
  <si>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</si>
  <si>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</si>
  <si>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</si>
  <si>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</si>
  <si>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</si>
  <si>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</si>
  <si>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</si>
  <si>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</si>
  <si>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</si>
  <si>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</si>
  <si>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</si>
  <si>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</si>
  <si>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</si>
  <si>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</si>
  <si>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</si>
  <si>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</si>
  <si>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</si>
  <si>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</si>
  <si>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</si>
  <si>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</si>
  <si>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</si>
  <si>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</si>
  <si>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</si>
  <si>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</si>
  <si>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</si>
  <si>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</si>
  <si>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</si>
  <si>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</si>
  <si>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</si>
  <si>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</si>
  <si>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</si>
  <si>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</si>
  <si>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</si>
  <si>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</si>
  <si>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</si>
  <si>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</si>
  <si>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</si>
  <si>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</si>
  <si>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</si>
  <si>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</si>
  <si>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</si>
  <si>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</si>
  <si>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</si>
  <si>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</si>
  <si>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</si>
  <si>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</si>
  <si>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</si>
  <si>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</si>
  <si>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</si>
  <si>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</si>
  <si>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</si>
  <si>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</si>
  <si>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</si>
  <si>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</si>
  <si>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</si>
  <si>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</si>
  <si>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</si>
  <si>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</si>
  <si>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</si>
  <si>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</si>
  <si>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</si>
  <si>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</si>
  <si>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</si>
  <si>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</si>
  <si>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</si>
  <si>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</si>
  <si>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</si>
  <si>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</si>
  <si>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</si>
  <si>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</si>
  <si>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</si>
  <si>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</si>
  <si>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</si>
  <si>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</si>
  <si>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</si>
  <si>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</si>
  <si>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</si>
  <si>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</si>
  <si>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</si>
  <si>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</si>
  <si>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</si>
  <si>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</si>
  <si>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</si>
  <si>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</si>
  <si>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</si>
  <si>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</si>
  <si>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</si>
  <si>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</si>
  <si>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</si>
  <si>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</si>
  <si>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</si>
  <si>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</si>
  <si>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</si>
  <si>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</si>
  <si>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</si>
  <si>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</si>
  <si>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</si>
  <si>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</si>
  <si>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</si>
  <si>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</si>
  <si>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</si>
  <si>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</si>
  <si>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</si>
  <si>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</si>
  <si>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</si>
  <si>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</si>
  <si>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</si>
  <si>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</si>
  <si>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</si>
  <si>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</si>
  <si>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</si>
  <si>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</si>
  <si>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</si>
  <si>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</si>
  <si>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</si>
  <si>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</si>
  <si>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</si>
  <si>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</si>
  <si>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</si>
  <si>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</si>
  <si>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</si>
  <si>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</si>
  <si>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</si>
  <si>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</si>
  <si>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</si>
  <si>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</si>
  <si>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</si>
  <si>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</si>
  <si>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</si>
  <si>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</si>
  <si>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</si>
  <si>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</si>
  <si>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</si>
  <si>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</si>
  <si>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</si>
  <si>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</si>
  <si>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</si>
  <si>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</si>
  <si>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</si>
  <si>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</si>
  <si>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</si>
  <si>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</si>
  <si>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</si>
  <si>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</si>
  <si>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</si>
  <si>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</si>
  <si>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</si>
  <si>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</si>
  <si>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</si>
  <si>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</si>
  <si>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</si>
  <si>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</si>
  <si>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</si>
  <si>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</si>
  <si>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</si>
  <si>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</si>
  <si>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</si>
  <si>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</si>
  <si>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</si>
  <si>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</si>
  <si>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</si>
  <si>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</si>
  <si>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</si>
  <si>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</si>
  <si>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</si>
  <si>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</si>
  <si>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</si>
  <si>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</si>
  <si>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</si>
  <si>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</si>
  <si>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</si>
  <si>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</si>
  <si>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</si>
  <si>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</si>
  <si>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</si>
  <si>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</si>
  <si>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</si>
  <si>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</si>
  <si>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</si>
  <si>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</si>
  <si>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</si>
  <si>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</si>
  <si>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</si>
  <si>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</si>
  <si>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</si>
  <si>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</si>
  <si>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</si>
  <si>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</si>
  <si>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</si>
  <si>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</si>
  <si>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</si>
  <si>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</si>
  <si>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</si>
  <si>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</si>
  <si>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</si>
  <si>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</si>
  <si>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</si>
  <si>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</si>
  <si>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</si>
  <si>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</si>
  <si>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</si>
  <si>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</si>
  <si>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</si>
  <si>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</si>
  <si>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</si>
  <si>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</si>
  <si>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</si>
  <si>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</si>
  <si>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</si>
  <si>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</si>
  <si>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</si>
  <si>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</si>
  <si>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</si>
  <si>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</si>
  <si>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</si>
  <si>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</si>
  <si>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</si>
  <si>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</si>
  <si>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</si>
  <si>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</si>
  <si>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</si>
  <si>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</si>
  <si>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</si>
  <si>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</si>
  <si>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</si>
  <si>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</si>
  <si>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</si>
  <si>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</si>
  <si>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</si>
  <si>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</si>
  <si>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</si>
  <si>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</si>
  <si>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</si>
  <si>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</si>
  <si>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</si>
  <si>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</si>
  <si>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</si>
  <si>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</si>
  <si>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</si>
  <si>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</si>
  <si>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</si>
  <si>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</si>
  <si>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</si>
  <si>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</si>
  <si>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</si>
  <si>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</si>
  <si>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</si>
  <si>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</si>
  <si>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</si>
  <si>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</si>
  <si>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</si>
  <si>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</si>
  <si>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</si>
  <si>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</si>
  <si>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</si>
  <si>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</si>
  <si>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</si>
  <si>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</si>
  <si>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</si>
  <si>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</si>
  <si>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</si>
  <si>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</si>
  <si>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</si>
  <si>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</si>
  <si>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</si>
  <si>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</si>
  <si>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</si>
  <si>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</si>
  <si>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</si>
  <si>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</si>
  <si>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</si>
  <si>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</si>
  <si>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</si>
  <si>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</si>
  <si>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</si>
  <si>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</si>
  <si>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</si>
  <si>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</si>
  <si>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</si>
  <si>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</si>
  <si>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</si>
  <si>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</si>
  <si>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</si>
  <si>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</si>
  <si>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</si>
  <si>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</si>
  <si>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</si>
  <si>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</si>
  <si>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</si>
  <si>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</si>
  <si>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</si>
  <si>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</si>
  <si>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</si>
  <si>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</si>
  <si>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</si>
  <si>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</si>
  <si>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</si>
  <si>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</si>
  <si>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</si>
  <si>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</si>
  <si>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</si>
  <si>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</si>
  <si>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</si>
  <si>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</si>
  <si>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</si>
  <si>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</si>
  <si>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</si>
  <si>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</si>
  <si>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</si>
  <si>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</si>
  <si>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</si>
  <si>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</si>
  <si>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</si>
  <si>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</si>
  <si>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</si>
  <si>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</si>
  <si>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</si>
  <si>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</si>
  <si>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</si>
  <si>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</si>
  <si>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</si>
  <si>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</si>
  <si>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</si>
  <si>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</si>
  <si>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</si>
  <si>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</si>
  <si>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</si>
  <si>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</si>
  <si>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</si>
  <si>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</si>
  <si>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</si>
  <si>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</si>
  <si>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</si>
  <si>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</si>
  <si>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</si>
  <si>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</si>
  <si>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</si>
  <si>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</si>
  <si>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</si>
  <si>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</si>
  <si>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</si>
  <si>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</si>
  <si>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</si>
  <si>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</si>
  <si>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</si>
  <si>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</si>
  <si>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</si>
  <si>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</si>
  <si>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</si>
  <si>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</si>
  <si>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</si>
  <si>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</si>
  <si>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</si>
  <si>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</si>
  <si>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</si>
  <si>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</si>
  <si>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</si>
  <si>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</si>
  <si>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</si>
  <si>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</si>
  <si>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</si>
  <si>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</si>
  <si>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</si>
  <si>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</si>
  <si>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</si>
  <si>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</si>
  <si>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</si>
  <si>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</si>
  <si>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</si>
  <si>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</si>
  <si>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</si>
  <si>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</si>
  <si>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</si>
  <si>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</si>
  <si>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</si>
  <si>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</si>
  <si>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</si>
  <si>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</si>
  <si>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</si>
  <si>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</si>
  <si>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</si>
  <si>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</si>
  <si>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</si>
  <si>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</si>
  <si>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</si>
  <si>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</si>
  <si>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</si>
  <si>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</si>
  <si>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</si>
  <si>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</si>
  <si>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</si>
  <si>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</si>
  <si>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</si>
  <si>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</si>
  <si>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</si>
  <si>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</si>
  <si>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</si>
  <si>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</si>
  <si>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</si>
  <si>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</si>
  <si>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</si>
  <si>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</si>
  <si>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</si>
  <si>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</si>
  <si>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</si>
  <si>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</si>
  <si>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</si>
  <si>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</si>
  <si>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</si>
  <si>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</si>
  <si>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</si>
  <si>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</si>
  <si>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</si>
  <si>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</si>
  <si>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</si>
  <si>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</si>
  <si>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</si>
  <si>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</si>
  <si>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</si>
  <si>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</si>
  <si>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</si>
  <si>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</si>
  <si>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</si>
  <si>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</si>
  <si>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</si>
  <si>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</si>
  <si>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</si>
  <si>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</si>
  <si>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</si>
  <si>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</si>
  <si>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</si>
  <si>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</si>
  <si>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</si>
  <si>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</si>
  <si>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</si>
  <si>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</si>
  <si>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</si>
  <si>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</si>
  <si>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</si>
  <si>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</si>
  <si>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</si>
  <si>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</si>
  <si>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</si>
  <si>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</si>
  <si>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</si>
  <si>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</si>
  <si>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</si>
  <si>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</si>
  <si>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</si>
  <si>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</si>
  <si>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</si>
  <si>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</si>
  <si>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</si>
  <si>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</si>
  <si>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</si>
  <si>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</si>
  <si>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</si>
  <si>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</si>
  <si>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</si>
  <si>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</si>
  <si>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</si>
  <si>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</si>
  <si>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</si>
  <si>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</si>
  <si>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</si>
  <si>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</si>
  <si>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</si>
  <si>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</si>
  <si>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</si>
  <si>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</si>
  <si>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</si>
  <si>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</si>
  <si>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</si>
  <si>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</si>
  <si>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</si>
  <si>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</si>
  <si>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</si>
  <si>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</si>
  <si>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</si>
  <si>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</si>
  <si>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</si>
  <si>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</si>
  <si>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</si>
  <si>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</si>
  <si>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</si>
  <si>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</si>
  <si>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</si>
  <si>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</si>
  <si>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</si>
  <si>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</si>
  <si>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</si>
  <si>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</si>
  <si>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</si>
  <si>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</si>
  <si>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</si>
  <si>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</si>
  <si>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</si>
  <si>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</si>
  <si>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</si>
  <si>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</si>
  <si>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</si>
  <si>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</si>
  <si>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</si>
  <si>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</si>
  <si>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</si>
  <si>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</si>
  <si>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</si>
  <si>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</si>
  <si>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</si>
  <si>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</si>
  <si>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</si>
  <si>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</si>
  <si>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</si>
  <si>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</si>
  <si>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</si>
  <si>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</si>
  <si>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</si>
  <si>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</si>
  <si>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</si>
  <si>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</si>
  <si>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</si>
  <si>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</si>
  <si>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</si>
  <si>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</si>
  <si>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</si>
  <si>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</si>
  <si>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</si>
  <si>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</si>
  <si>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</si>
  <si>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</si>
  <si>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</si>
  <si>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</si>
  <si>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</si>
  <si>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</si>
  <si>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</si>
  <si>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</si>
  <si>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</si>
  <si>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</si>
  <si>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</si>
  <si>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</si>
  <si>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</si>
  <si>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</si>
  <si>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</si>
  <si>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</si>
  <si>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</si>
  <si>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</si>
  <si>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</si>
  <si>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</si>
  <si>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</si>
  <si>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</si>
  <si>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</si>
  <si>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</si>
  <si>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</si>
  <si>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</si>
  <si>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</si>
  <si>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</si>
  <si>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</si>
  <si>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</si>
  <si>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</si>
  <si>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</si>
  <si>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</si>
  <si>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</si>
  <si>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</si>
  <si>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</si>
  <si>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</si>
  <si>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</si>
  <si>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</si>
  <si>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</si>
  <si>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</si>
  <si>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</si>
  <si>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</si>
  <si>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</si>
  <si>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</si>
  <si>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</si>
  <si>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</si>
  <si>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</si>
  <si>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</si>
  <si>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</si>
  <si>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</si>
  <si>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</si>
  <si>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</si>
  <si>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</si>
  <si>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</si>
  <si>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</si>
  <si>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</si>
  <si>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</si>
  <si>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</si>
  <si>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</si>
  <si>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</si>
  <si>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</si>
  <si>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</si>
  <si>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</si>
  <si>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</si>
  <si>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</si>
  <si>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</si>
  <si>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</si>
  <si>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</si>
  <si>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</si>
  <si>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</si>
  <si>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</si>
  <si>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</si>
  <si>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</si>
  <si>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</si>
  <si>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</si>
  <si>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</si>
  <si>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</si>
  <si>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</si>
  <si>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</si>
  <si>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</si>
  <si>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</si>
  <si>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</si>
  <si>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</si>
  <si>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</si>
  <si>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</si>
  <si>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</si>
  <si>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</si>
  <si>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</si>
  <si>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</si>
  <si>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</si>
  <si>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</si>
  <si>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</si>
  <si>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</si>
  <si>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</si>
  <si>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</si>
  <si>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</si>
  <si>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</si>
  <si>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</si>
  <si>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</si>
  <si>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</si>
  <si>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</si>
  <si>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</si>
  <si>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</si>
  <si>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</si>
  <si>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</si>
  <si>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</si>
  <si>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</si>
  <si>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</si>
  <si>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</si>
  <si>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</si>
  <si>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</si>
  <si>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</si>
  <si>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</si>
  <si>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</si>
  <si>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</si>
  <si>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</si>
  <si>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</si>
  <si>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</si>
  <si>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</si>
  <si>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</si>
  <si>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</si>
  <si>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</si>
  <si>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</si>
  <si>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</si>
  <si>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</si>
  <si>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</si>
  <si>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</si>
  <si>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</si>
  <si>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</si>
  <si>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</si>
  <si>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</si>
  <si>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</si>
  <si>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</si>
  <si>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</si>
  <si>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</si>
  <si>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</si>
  <si>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</si>
  <si>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</si>
  <si>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</si>
  <si>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</si>
  <si>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</si>
  <si>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</si>
  <si>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</si>
  <si>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</si>
  <si>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</si>
  <si>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</si>
  <si>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</si>
  <si>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</si>
  <si>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</si>
  <si>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</si>
  <si>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</si>
  <si>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</si>
  <si>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</si>
  <si>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</si>
  <si>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</si>
  <si>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</si>
  <si>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</si>
  <si>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</si>
  <si>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</si>
  <si>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</si>
  <si>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</si>
  <si>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</si>
  <si>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</si>
  <si>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</si>
  <si>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</si>
  <si>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</si>
  <si>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</si>
  <si>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</si>
  <si>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</si>
  <si>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</si>
  <si>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</si>
  <si>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</si>
  <si>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</si>
  <si>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</si>
  <si>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</si>
  <si>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</si>
  <si>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</si>
  <si>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</si>
  <si>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</si>
  <si>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</si>
  <si>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</si>
  <si>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</si>
  <si>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</si>
  <si>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</si>
  <si>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</si>
  <si>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</si>
  <si>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</si>
  <si>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</si>
  <si>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</si>
  <si>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</si>
  <si>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</si>
  <si>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</si>
  <si>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</si>
  <si>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</si>
  <si>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</si>
  <si>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</si>
  <si>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</si>
  <si>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</si>
  <si>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</si>
  <si>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</si>
  <si>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</si>
  <si>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</si>
  <si>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</si>
  <si>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</si>
  <si>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</si>
  <si>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</si>
  <si>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</si>
  <si>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</si>
  <si>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</si>
  <si>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</si>
  <si>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</si>
  <si>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</si>
  <si>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</si>
  <si>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</si>
  <si>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</si>
  <si>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</si>
  <si>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</si>
  <si>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</si>
  <si>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</si>
  <si>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</si>
  <si>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</si>
  <si>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</si>
  <si>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</si>
  <si>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</si>
  <si>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</si>
  <si>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</si>
  <si>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</si>
  <si>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</si>
  <si>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</si>
  <si>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</si>
  <si>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</si>
  <si>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</si>
  <si>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</si>
  <si>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</si>
  <si>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</si>
  <si>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</si>
  <si>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</si>
  <si>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</si>
  <si>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</si>
  <si>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</si>
  <si>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</si>
  <si>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</si>
  <si>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</si>
  <si>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</si>
  <si>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</si>
  <si>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</si>
  <si>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</si>
  <si>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</si>
  <si>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</si>
  <si>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</si>
  <si>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</si>
  <si>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</si>
  <si>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</si>
  <si>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</si>
  <si>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</si>
  <si>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</si>
  <si>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</si>
  <si>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</si>
  <si>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</si>
  <si>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</si>
  <si>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</si>
  <si>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</si>
  <si>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</si>
  <si>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</si>
  <si>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</si>
  <si>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</si>
  <si>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</si>
  <si>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</si>
  <si>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</si>
  <si>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</si>
  <si>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</si>
  <si>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</si>
  <si>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</si>
  <si>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</si>
  <si>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</si>
  <si>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</si>
  <si>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</si>
  <si>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</si>
  <si>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</si>
  <si>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</si>
  <si>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</si>
  <si>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</si>
  <si>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</si>
  <si>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</si>
  <si>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</si>
  <si>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</si>
  <si>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</si>
  <si>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</si>
  <si>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</si>
  <si>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</si>
  <si>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</si>
  <si>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</si>
  <si>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</si>
  <si>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</si>
  <si>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</si>
  <si>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</si>
  <si>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</si>
  <si>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</si>
  <si>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</si>
  <si>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</si>
  <si>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</si>
  <si>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</si>
  <si>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</si>
  <si>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</si>
  <si>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</si>
  <si>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</si>
  <si>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</si>
  <si>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</si>
  <si>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</si>
  <si>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</si>
  <si>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</si>
  <si>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</si>
  <si>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</si>
  <si>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</si>
  <si>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</si>
  <si>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</si>
  <si>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</si>
  <si>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</si>
  <si>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</si>
  <si>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</si>
  <si>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</si>
  <si>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</si>
  <si>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</si>
  <si>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</si>
  <si>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</si>
  <si>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</si>
  <si>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</si>
  <si>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</si>
  <si>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</si>
  <si>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</si>
  <si>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</si>
  <si>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</si>
  <si>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</si>
  <si>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</si>
  <si>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</si>
  <si>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</si>
  <si>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</si>
  <si>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</si>
  <si>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</si>
  <si>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</si>
  <si>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</si>
  <si>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</si>
  <si>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</si>
  <si>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</si>
  <si>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</si>
  <si>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</si>
  <si>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</si>
  <si>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</si>
  <si>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</si>
  <si>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</si>
  <si>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</si>
  <si>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</si>
  <si>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</si>
  <si>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</si>
  <si>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</si>
  <si>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</si>
  <si>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</si>
  <si>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</si>
  <si>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</si>
  <si>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</si>
  <si>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</si>
  <si>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</si>
  <si>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</si>
  <si>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</si>
  <si>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</si>
  <si>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</si>
  <si>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</si>
  <si>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</si>
  <si>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</si>
  <si>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</si>
  <si>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</si>
  <si>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</si>
  <si>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</si>
  <si>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</si>
  <si>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</si>
  <si>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</si>
  <si>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</si>
  <si>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</si>
  <si>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</si>
  <si>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</si>
  <si>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</si>
  <si>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</si>
  <si>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</si>
  <si>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</si>
  <si>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</si>
  <si>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</si>
  <si>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</si>
  <si>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</si>
  <si>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</si>
  <si>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</si>
  <si>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</si>
  <si>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</si>
  <si>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</si>
  <si>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</si>
  <si>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</si>
  <si>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</si>
  <si>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</si>
  <si>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</si>
  <si>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</si>
  <si>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</si>
  <si>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</si>
  <si>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</si>
  <si>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</si>
  <si>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</si>
  <si>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</si>
  <si>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</si>
  <si>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</si>
  <si>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</si>
  <si>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</si>
  <si>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</si>
  <si>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</si>
  <si>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</si>
  <si>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</si>
  <si>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</si>
  <si>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</si>
  <si>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</si>
  <si>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</si>
  <si>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</si>
  <si>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</si>
  <si>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</si>
  <si>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</si>
  <si>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</si>
  <si>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</si>
  <si>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</si>
  <si>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</si>
  <si>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</si>
  <si>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</si>
  <si>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</si>
  <si>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</si>
  <si>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</si>
  <si>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</si>
  <si>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</si>
  <si>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</si>
  <si>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</si>
  <si>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</si>
  <si>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</si>
  <si>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</si>
  <si>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</si>
  <si>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</si>
  <si>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</si>
  <si>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</si>
  <si>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</si>
  <si>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</si>
  <si>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</si>
  <si>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</si>
  <si>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</si>
  <si>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</si>
  <si>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</si>
  <si>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</si>
  <si>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</si>
  <si>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</si>
  <si>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</si>
  <si>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</si>
  <si>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</si>
  <si>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</si>
  <si>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</si>
  <si>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</si>
  <si>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</si>
  <si>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</si>
  <si>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</si>
  <si>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</si>
  <si>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</si>
  <si>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</si>
  <si>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</si>
  <si>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</si>
  <si>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</si>
  <si>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</si>
  <si>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</si>
  <si>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</si>
  <si>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</si>
  <si>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</si>
  <si>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</si>
  <si>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</si>
  <si>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</si>
  <si>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</si>
  <si>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</si>
  <si>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</si>
  <si>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</si>
  <si>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</si>
  <si>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</si>
  <si>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</si>
  <si>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</si>
  <si>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</si>
  <si>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</si>
  <si>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</si>
  <si>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</si>
  <si>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</si>
  <si>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</si>
  <si>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</si>
  <si>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</si>
  <si>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</si>
  <si>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</si>
  <si>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</si>
  <si>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</si>
  <si>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</si>
  <si>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</si>
  <si>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</si>
  <si>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</si>
  <si>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</si>
  <si>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</si>
  <si>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</si>
  <si>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</si>
  <si>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</si>
  <si>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</si>
  <si>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</si>
  <si>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</si>
  <si>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</si>
  <si>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</si>
  <si>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</si>
  <si>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</si>
  <si>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</si>
  <si>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</si>
  <si>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</si>
  <si>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</si>
  <si>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</si>
  <si>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</si>
  <si>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</si>
  <si>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</si>
  <si>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</si>
  <si>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</si>
  <si>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</si>
  <si>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</si>
  <si>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</si>
  <si>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</si>
  <si>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</si>
  <si>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</si>
  <si>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</si>
  <si>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</si>
  <si>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</si>
  <si>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</si>
  <si>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</si>
  <si>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</si>
  <si>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</si>
  <si>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</si>
  <si>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</si>
  <si>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</si>
  <si>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</si>
  <si>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</si>
  <si>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</si>
  <si>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</si>
  <si>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</si>
  <si>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</si>
  <si>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</si>
  <si>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</si>
  <si>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</si>
  <si>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</si>
  <si>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</si>
  <si>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</si>
  <si>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</si>
  <si>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</si>
  <si>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</si>
  <si>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</si>
  <si>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</si>
  <si>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</si>
  <si>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</si>
  <si>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</si>
  <si>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</si>
  <si>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</si>
  <si>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</si>
  <si>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</si>
  <si>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</si>
  <si>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</si>
  <si>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</si>
  <si>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</si>
  <si>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</si>
  <si>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</si>
  <si>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</si>
  <si>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</si>
  <si>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</si>
  <si>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</si>
  <si>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</si>
  <si>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</si>
  <si>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</si>
  <si>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</si>
  <si>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</si>
  <si>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</si>
  <si>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</si>
  <si>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</si>
  <si>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</si>
  <si>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</si>
  <si>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</si>
  <si>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</si>
  <si>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</si>
  <si>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</si>
  <si>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</si>
  <si>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</si>
  <si>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</si>
  <si>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</si>
  <si>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</si>
  <si>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</si>
  <si>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</si>
  <si>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</si>
  <si>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</si>
  <si>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</si>
  <si>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</si>
  <si>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</si>
  <si>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</si>
  <si>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</si>
  <si>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</si>
  <si>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</si>
  <si>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</si>
  <si>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</si>
  <si>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</si>
  <si>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</si>
  <si>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</si>
  <si>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</si>
  <si>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</si>
  <si>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</si>
  <si>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</si>
  <si>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</si>
  <si>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</si>
  <si>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</si>
  <si>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</si>
  <si>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</si>
  <si>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</si>
  <si>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</si>
  <si>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</si>
  <si>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</si>
  <si>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</si>
  <si>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</si>
  <si>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</si>
  <si>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</si>
  <si>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</si>
  <si>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</si>
  <si>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</si>
  <si>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</si>
  <si>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</si>
  <si>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</si>
  <si>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</si>
  <si>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</si>
  <si>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</si>
  <si>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</si>
  <si>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</si>
  <si>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</si>
  <si>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</si>
  <si>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</si>
  <si>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</si>
  <si>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</si>
  <si>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</si>
  <si>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</si>
  <si>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</si>
  <si>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</si>
  <si>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</si>
  <si>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</si>
  <si>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</si>
  <si>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</si>
  <si>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</si>
  <si>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</si>
  <si>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</si>
  <si>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</si>
  <si>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</si>
  <si>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</si>
  <si>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</si>
  <si>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</si>
  <si>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</si>
  <si>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</si>
  <si>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</si>
  <si>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</si>
  <si>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</si>
  <si>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</si>
  <si>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</si>
  <si>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</si>
  <si>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</si>
  <si>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</si>
  <si>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</si>
  <si>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</si>
  <si>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</si>
  <si>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</si>
  <si>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</si>
  <si>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</si>
  <si>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</si>
  <si>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</si>
  <si>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</si>
  <si>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</si>
  <si>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</si>
  <si>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</si>
  <si>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</si>
  <si>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</si>
  <si>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</si>
  <si>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</si>
  <si>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</si>
  <si>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</si>
  <si>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</si>
  <si>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</si>
  <si>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</si>
  <si>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</si>
  <si>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</si>
  <si>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</si>
  <si>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</si>
  <si>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</si>
  <si>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</si>
  <si>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</si>
  <si>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</si>
  <si>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</si>
  <si>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</si>
  <si>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</si>
  <si>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</si>
  <si>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</si>
  <si>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</si>
  <si>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</si>
  <si>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</si>
  <si>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</si>
  <si>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</si>
  <si>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</si>
  <si>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</si>
  <si>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</si>
  <si>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</si>
  <si>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</si>
  <si>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</si>
  <si>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</si>
  <si>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</si>
  <si>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</si>
  <si>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</si>
  <si>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</si>
  <si>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</si>
  <si>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</si>
  <si>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</si>
  <si>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</si>
  <si>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</si>
  <si>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</si>
  <si>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</si>
  <si>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</si>
  <si>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</si>
  <si>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</si>
  <si>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</si>
  <si>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</si>
  <si>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</si>
  <si>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</si>
  <si>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</si>
  <si>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</si>
  <si>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</si>
  <si>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</si>
  <si>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</si>
  <si>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</si>
  <si>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</si>
  <si>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</si>
  <si>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</si>
  <si>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</si>
  <si>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</si>
  <si>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</si>
  <si>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</si>
  <si>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</si>
  <si>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</si>
  <si>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</si>
  <si>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</si>
  <si>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</si>
  <si>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</si>
  <si>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</si>
  <si>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</si>
  <si>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</si>
  <si>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</si>
  <si>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</si>
  <si>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</si>
  <si>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</si>
  <si>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</si>
  <si>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</si>
  <si>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</si>
  <si>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</si>
  <si>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</si>
  <si>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</si>
  <si>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</si>
  <si>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</si>
  <si>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</si>
  <si>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</si>
  <si>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</si>
  <si>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</si>
  <si>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</si>
  <si>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</si>
  <si>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</si>
  <si>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</si>
  <si>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</si>
  <si>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</si>
  <si>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</si>
  <si>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</si>
  <si>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</si>
  <si>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</si>
  <si>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</si>
  <si>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</si>
  <si>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</si>
  <si>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</si>
  <si>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</si>
  <si>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</si>
  <si>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</si>
  <si>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</si>
  <si>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</si>
  <si>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</si>
  <si>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</si>
  <si>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</si>
  <si>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</si>
  <si>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</si>
  <si>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</si>
  <si>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</si>
  <si>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</si>
  <si>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</si>
  <si>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</si>
  <si>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</si>
  <si>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</si>
  <si>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</si>
  <si>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</si>
  <si>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</si>
  <si>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</si>
  <si>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</si>
  <si>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</si>
  <si>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</si>
  <si>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</si>
  <si>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</si>
  <si>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</si>
  <si>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</si>
  <si>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</si>
  <si>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</si>
  <si>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</si>
  <si>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</si>
  <si>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</si>
  <si>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</si>
  <si>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</si>
  <si>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</si>
  <si>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</si>
  <si>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</si>
  <si>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</si>
  <si>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</si>
  <si>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</si>
  <si>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</si>
  <si>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</si>
  <si>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</si>
  <si>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</si>
  <si>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</si>
  <si>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</si>
  <si>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</si>
  <si>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</si>
  <si>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</si>
  <si>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</si>
  <si>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</si>
  <si>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</si>
  <si>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</si>
  <si>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</si>
  <si>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</si>
  <si>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</si>
  <si>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</si>
  <si>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</si>
  <si>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</si>
  <si>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</si>
  <si>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</si>
  <si>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</si>
  <si>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</si>
  <si>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</si>
  <si>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</si>
  <si>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</si>
  <si>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</si>
  <si>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</si>
  <si>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</si>
  <si>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</si>
  <si>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</si>
  <si>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</si>
  <si>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</si>
  <si>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</si>
  <si>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</si>
  <si>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</si>
  <si>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</si>
  <si>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</si>
  <si>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</si>
  <si>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</si>
  <si>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</si>
  <si>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</si>
  <si>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</si>
  <si>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</si>
  <si>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</si>
  <si>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</si>
  <si>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</si>
  <si>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</si>
  <si>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</si>
  <si>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</si>
  <si>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</si>
  <si>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</si>
  <si>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</si>
  <si>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</si>
  <si>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</si>
  <si>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</si>
  <si>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</si>
  <si>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</si>
  <si>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</si>
  <si>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</si>
  <si>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</si>
  <si>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</si>
  <si>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</si>
  <si>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</si>
  <si>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</si>
  <si>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</si>
  <si>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</si>
  <si>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</si>
  <si>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</si>
  <si>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</si>
  <si>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</si>
  <si>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</si>
  <si>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</si>
  <si>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</si>
  <si>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</si>
  <si>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</si>
  <si>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</si>
  <si>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</si>
  <si>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</si>
  <si>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</si>
  <si>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</si>
  <si>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</si>
  <si>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</si>
  <si>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</si>
  <si>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</si>
  <si>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</si>
  <si>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</si>
  <si>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</si>
  <si>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</si>
  <si>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</si>
  <si>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</si>
  <si>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</si>
  <si>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</si>
  <si>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</si>
  <si>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</si>
  <si>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</si>
  <si>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</si>
  <si>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</si>
  <si>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</si>
  <si>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</si>
  <si>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</si>
  <si>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</si>
  <si>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</si>
  <si>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</si>
  <si>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</si>
  <si>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</si>
  <si>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</si>
  <si>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</si>
  <si>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</si>
  <si>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</si>
  <si>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</si>
  <si>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</si>
  <si>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</si>
  <si>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</si>
  <si>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</si>
  <si>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</si>
  <si>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</si>
  <si>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</si>
  <si>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</si>
  <si>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</si>
  <si>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</si>
  <si>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</si>
  <si>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</si>
  <si>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</si>
  <si>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</si>
  <si>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</si>
  <si>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</si>
  <si>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</si>
  <si>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</si>
  <si>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</si>
  <si>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</si>
  <si>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</si>
  <si>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</si>
  <si>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</si>
  <si>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</si>
  <si>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</si>
  <si>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</si>
  <si>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</si>
  <si>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</si>
  <si>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</si>
  <si>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</si>
  <si>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</si>
  <si>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</si>
  <si>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</si>
  <si>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</si>
  <si>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</si>
  <si>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</si>
  <si>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</si>
  <si>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</si>
  <si>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</si>
  <si>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</si>
  <si>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</si>
  <si>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</si>
  <si>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</si>
  <si>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</si>
  <si>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</si>
  <si>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</si>
  <si>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</si>
  <si>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</si>
  <si>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</si>
  <si>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</si>
  <si>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</si>
  <si>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</si>
  <si>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</si>
  <si>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</si>
  <si>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</si>
  <si>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</si>
  <si>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</si>
  <si>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</si>
  <si>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</si>
  <si>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</si>
  <si>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</si>
  <si>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</si>
  <si>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</si>
  <si>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</si>
  <si>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</si>
  <si>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</si>
  <si>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</si>
  <si>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</si>
  <si>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</si>
  <si>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</si>
  <si>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</si>
  <si>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</si>
  <si>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</si>
  <si>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</si>
  <si>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</si>
  <si>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</si>
  <si>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</si>
  <si>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</si>
  <si>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</si>
  <si>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</si>
  <si>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</si>
  <si>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</si>
  <si>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</si>
  <si>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</si>
  <si>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</si>
  <si>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</si>
  <si>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</si>
  <si>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</si>
  <si>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</si>
  <si>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</si>
  <si>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</si>
  <si>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</si>
  <si>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</si>
  <si>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</si>
  <si>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</si>
  <si>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</si>
  <si>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</si>
  <si>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</si>
  <si>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</si>
  <si>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</si>
  <si>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</si>
  <si>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</si>
  <si>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</si>
  <si>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</si>
  <si>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</si>
  <si>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</si>
  <si>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</si>
  <si>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</si>
  <si>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</si>
  <si>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</si>
  <si>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</si>
  <si>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</si>
  <si>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</si>
  <si>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</si>
  <si>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</si>
  <si>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</si>
  <si>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</si>
  <si>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</si>
  <si>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</si>
  <si>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</si>
  <si>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</si>
  <si>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</si>
  <si>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</si>
  <si>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</si>
  <si>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</si>
  <si>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</si>
  <si>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</si>
  <si>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</si>
  <si>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</si>
  <si>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</si>
  <si>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</si>
  <si>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</si>
  <si>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</si>
  <si>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</si>
  <si>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</si>
  <si>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</si>
  <si>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</si>
  <si>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</si>
  <si>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</si>
  <si>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</si>
  <si>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</si>
  <si>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</si>
  <si>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</si>
  <si>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</si>
  <si>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</si>
  <si>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</si>
  <si>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</si>
  <si>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</si>
  <si>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</si>
  <si>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</si>
  <si>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</si>
  <si>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</si>
  <si>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</si>
  <si>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</si>
  <si>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</si>
  <si>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</si>
  <si>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</si>
  <si>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</si>
  <si>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</si>
  <si>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</si>
  <si>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</si>
  <si>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</si>
  <si>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</si>
  <si>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</si>
  <si>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</si>
  <si>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</si>
  <si>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</si>
  <si>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</si>
  <si>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</si>
  <si>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</si>
  <si>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</si>
  <si>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</si>
  <si>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</si>
  <si>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</si>
  <si>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</si>
  <si>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</si>
  <si>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</si>
  <si>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</si>
  <si>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</si>
  <si>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</si>
  <si>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</si>
  <si>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</si>
  <si>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</si>
  <si>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</si>
  <si>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</si>
  <si>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</si>
  <si>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</si>
  <si>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</si>
  <si>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</si>
  <si>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</si>
  <si>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</si>
  <si>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</si>
  <si>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</si>
  <si>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</si>
  <si>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</si>
  <si>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</si>
  <si>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</si>
  <si>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</si>
  <si>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</si>
  <si>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</si>
  <si>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</si>
  <si>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</si>
  <si>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</si>
  <si>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</si>
  <si>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</si>
  <si>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</si>
  <si>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</si>
  <si>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</si>
  <si>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</si>
  <si>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</si>
  <si>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</si>
  <si>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</si>
  <si>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</si>
  <si>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</si>
  <si>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</si>
  <si>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</si>
  <si>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</si>
  <si>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</si>
  <si>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</si>
  <si>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</si>
  <si>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</si>
  <si>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</si>
  <si>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</si>
  <si>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</si>
  <si>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</si>
  <si>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</si>
  <si>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</si>
  <si>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</si>
  <si>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</si>
  <si>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</si>
  <si>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</si>
  <si>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</si>
  <si>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</si>
  <si>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</si>
  <si>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</si>
  <si>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</si>
  <si>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</si>
  <si>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</si>
  <si>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</si>
  <si>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</si>
  <si>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</si>
  <si>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</si>
  <si>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</si>
  <si>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</si>
  <si>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</si>
  <si>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</si>
  <si>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</si>
  <si>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</si>
  <si>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</si>
  <si>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</si>
  <si>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</si>
  <si>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</si>
  <si>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</si>
  <si>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</si>
  <si>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</si>
  <si>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</si>
  <si>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</si>
  <si>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</si>
  <si>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</si>
  <si>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</si>
  <si>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</si>
  <si>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</si>
  <si>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</si>
  <si>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</si>
  <si>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</si>
  <si>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</si>
  <si>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</si>
  <si>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</si>
  <si>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</si>
  <si>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</si>
  <si>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</si>
  <si>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</si>
  <si>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</si>
  <si>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</si>
  <si>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</si>
  <si>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</si>
  <si>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</si>
  <si>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</si>
  <si>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</si>
  <si>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</si>
  <si>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</si>
  <si>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</si>
  <si>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</si>
  <si>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</si>
  <si>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</si>
  <si>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</si>
  <si>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</si>
  <si>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</si>
  <si>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</si>
  <si>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</si>
  <si>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</si>
  <si>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</si>
  <si>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</si>
  <si>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</si>
  <si>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</si>
  <si>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</si>
  <si>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</si>
  <si>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</si>
  <si>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</si>
  <si>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</si>
  <si>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</si>
  <si>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</si>
  <si>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</si>
  <si>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</si>
  <si>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</si>
  <si>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</si>
  <si>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</si>
  <si>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</si>
  <si>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</si>
  <si>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</si>
  <si>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</si>
  <si>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</si>
  <si>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</si>
  <si>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</si>
  <si>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</si>
  <si>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</si>
  <si>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</si>
  <si>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</si>
  <si>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</si>
  <si>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</si>
  <si>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</si>
  <si>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</si>
  <si>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</si>
  <si>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</si>
  <si>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</si>
  <si>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</si>
  <si>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</si>
  <si>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</si>
  <si>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</si>
  <si>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</si>
  <si>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</si>
  <si>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</si>
  <si>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</si>
  <si>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</si>
  <si>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</si>
  <si>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</si>
  <si>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</si>
  <si>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</si>
  <si>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</si>
  <si>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</si>
  <si>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</si>
  <si>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</si>
  <si>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</si>
  <si>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</si>
  <si>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</si>
  <si>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</si>
  <si>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</si>
  <si>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</si>
  <si>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</si>
  <si>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</si>
  <si>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</si>
  <si>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</si>
  <si>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</si>
  <si>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</si>
  <si>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</si>
  <si>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</si>
  <si>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</si>
  <si>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</si>
  <si>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</si>
  <si>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</si>
  <si>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</si>
  <si>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</si>
  <si>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</si>
  <si>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</si>
  <si>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</si>
  <si>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</si>
  <si>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</si>
  <si>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</si>
  <si>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</si>
  <si>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</si>
  <si>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</si>
  <si>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</si>
  <si>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</si>
  <si>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</si>
  <si>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</si>
  <si>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</si>
  <si>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</si>
  <si>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</si>
  <si>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</si>
  <si>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</si>
  <si>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</si>
  <si>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</si>
  <si>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</si>
  <si>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</si>
  <si>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</si>
  <si>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</si>
  <si>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</si>
  <si>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</si>
  <si>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</si>
  <si>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</si>
  <si>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</si>
  <si>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</si>
  <si>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</si>
  <si>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</si>
  <si>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</si>
  <si>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</si>
  <si>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</si>
  <si>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</si>
  <si>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</si>
  <si>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</si>
  <si>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</si>
  <si>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</si>
  <si>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</si>
  <si>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</si>
  <si>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</si>
  <si>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</si>
  <si>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</si>
  <si>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</si>
  <si>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</si>
  <si>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</si>
  <si>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</si>
  <si>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</si>
  <si>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</si>
  <si>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</si>
  <si>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</si>
  <si>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</si>
  <si>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</si>
  <si>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</si>
  <si>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</si>
  <si>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</si>
  <si>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</si>
  <si>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</si>
  <si>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</si>
  <si>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</si>
  <si>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</si>
  <si>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</si>
  <si>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</si>
  <si>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</si>
  <si>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</si>
  <si>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</si>
  <si>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</si>
  <si>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</si>
  <si>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</si>
  <si>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</si>
  <si>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</si>
  <si>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</si>
  <si>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</si>
  <si>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</si>
  <si>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</si>
  <si>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</si>
  <si>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</si>
  <si>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</si>
  <si>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</si>
  <si>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</si>
  <si>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</si>
  <si>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</si>
  <si>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</si>
  <si>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</si>
  <si>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</si>
  <si>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</si>
  <si>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</si>
  <si>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</si>
  <si>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</si>
  <si>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</si>
  <si>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</si>
  <si>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</si>
  <si>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</si>
  <si>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</si>
  <si>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</si>
  <si>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</si>
  <si>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</si>
  <si>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</si>
  <si>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</si>
  <si>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</si>
  <si>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</si>
  <si>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</si>
  <si>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</si>
  <si>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</si>
  <si>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</si>
  <si>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</si>
  <si>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</si>
  <si>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</si>
  <si>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</si>
  <si>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</si>
  <si>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</si>
  <si>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</si>
  <si>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</si>
  <si>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</si>
  <si>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</si>
  <si>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</si>
  <si>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</si>
  <si>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</si>
  <si>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</si>
  <si>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</si>
  <si>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</si>
  <si>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</si>
  <si>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</si>
  <si>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</si>
  <si>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</si>
  <si>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</si>
  <si>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</si>
  <si>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</si>
  <si>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</si>
  <si>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</si>
  <si>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</si>
  <si>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</si>
  <si>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</si>
  <si>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</si>
  <si>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</si>
  <si>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</si>
  <si>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</si>
  <si>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</si>
  <si>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</si>
  <si>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</si>
  <si>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</si>
  <si>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</si>
  <si>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</si>
  <si>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</si>
  <si>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</si>
  <si>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</si>
  <si>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</si>
  <si>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</si>
  <si>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</si>
  <si>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</si>
  <si>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</si>
  <si>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</si>
  <si>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</si>
  <si>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</si>
  <si>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</si>
  <si>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</si>
  <si>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</si>
  <si>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</si>
  <si>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</si>
  <si>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</si>
  <si>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</si>
  <si>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</si>
  <si>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</si>
  <si>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</si>
  <si>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</si>
  <si>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</si>
  <si>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</si>
  <si>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</si>
  <si>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</si>
  <si>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</si>
  <si>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</si>
  <si>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</si>
  <si>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</si>
  <si>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</si>
  <si>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</si>
  <si>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</si>
  <si>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</si>
  <si>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</si>
  <si>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</si>
  <si>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</si>
  <si>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</si>
  <si>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</si>
  <si>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</si>
  <si>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</si>
  <si>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</si>
  <si>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</si>
  <si>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</si>
  <si>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</si>
  <si>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</si>
  <si>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</si>
  <si>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</si>
  <si>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</si>
  <si>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</si>
  <si>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</si>
  <si>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</si>
  <si>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</si>
  <si>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</si>
  <si>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</si>
  <si>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</si>
  <si>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</si>
  <si>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</si>
  <si>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</si>
  <si>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</si>
  <si>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</si>
  <si>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</si>
  <si>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</si>
  <si>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</si>
  <si>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</si>
  <si>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</si>
  <si>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</si>
  <si>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</si>
  <si>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</si>
  <si>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</si>
  <si>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</si>
  <si>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</si>
  <si>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</si>
  <si>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</si>
  <si>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</si>
  <si>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</si>
  <si>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</si>
  <si>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</si>
  <si>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</si>
  <si>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</si>
  <si>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</si>
  <si>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</si>
  <si>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</si>
  <si>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</si>
  <si>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</si>
  <si>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</si>
  <si>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</si>
  <si>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</si>
  <si>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</si>
  <si>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</si>
  <si>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</si>
  <si>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</si>
  <si>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</si>
  <si>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</si>
  <si>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</si>
  <si>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</si>
  <si>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</si>
  <si>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</si>
  <si>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</si>
  <si>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</si>
  <si>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</si>
  <si>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</si>
  <si>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</si>
  <si>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</si>
  <si>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</si>
  <si>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</si>
  <si>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</si>
  <si>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</si>
  <si>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</si>
  <si>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</si>
  <si>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</si>
  <si>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</si>
  <si>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</si>
  <si>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</si>
  <si>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</si>
  <si>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</si>
  <si>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</si>
  <si>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</si>
  <si>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</si>
  <si>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</si>
  <si>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</si>
  <si>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</si>
  <si>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</si>
  <si>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</si>
  <si>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</si>
  <si>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</si>
  <si>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</si>
  <si>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</si>
  <si>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</si>
  <si>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</si>
  <si>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</si>
  <si>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</si>
  <si>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</si>
  <si>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</si>
  <si>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</si>
  <si>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</si>
  <si>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</si>
  <si>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</si>
  <si>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</si>
  <si>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</si>
  <si>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</si>
  <si>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</si>
  <si>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</si>
  <si>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</si>
  <si>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</si>
  <si>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</si>
  <si>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</si>
  <si>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</si>
  <si>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</si>
  <si>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</si>
  <si>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</si>
  <si>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</si>
  <si>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</si>
  <si>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</si>
  <si>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</si>
  <si>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</si>
  <si>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</si>
  <si>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</si>
  <si>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</si>
  <si>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</si>
  <si>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</si>
  <si>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</si>
  <si>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</si>
  <si>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</si>
  <si>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</si>
  <si>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</si>
  <si>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</si>
  <si>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</si>
  <si>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</si>
  <si>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</si>
  <si>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</si>
  <si>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</si>
  <si>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</si>
  <si>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</si>
  <si>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</si>
  <si>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</si>
  <si>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</si>
  <si>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</si>
  <si>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</si>
  <si>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</si>
  <si>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</si>
  <si>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</si>
  <si>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</si>
  <si>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</si>
  <si>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</si>
  <si>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</si>
  <si>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</si>
  <si>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</si>
  <si>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</si>
  <si>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</si>
  <si>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</si>
  <si>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</si>
  <si>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</si>
  <si>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</si>
  <si>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</si>
  <si>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</si>
  <si>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</si>
  <si>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</si>
  <si>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</si>
  <si>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</si>
  <si>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</si>
  <si>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</si>
  <si>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</si>
  <si>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</si>
  <si>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</si>
  <si>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</si>
  <si>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</si>
  <si>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</si>
  <si>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</si>
  <si>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</si>
  <si>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</si>
  <si>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</si>
  <si>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</si>
  <si>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</si>
  <si>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</si>
  <si>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</si>
  <si>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</si>
  <si>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</si>
  <si>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</si>
  <si>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</si>
  <si>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</si>
  <si>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</si>
  <si>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</si>
  <si>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</si>
  <si>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</si>
  <si>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</si>
  <si>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</si>
  <si>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</si>
  <si>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</si>
  <si>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</si>
  <si>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</si>
  <si>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</si>
  <si>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</si>
  <si>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</si>
  <si>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</si>
  <si>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</si>
  <si>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</si>
  <si>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</si>
  <si>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</si>
  <si>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</si>
  <si>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</si>
  <si>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</si>
  <si>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</si>
  <si>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</si>
  <si>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</si>
  <si>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</si>
  <si>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</si>
  <si>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</si>
  <si>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</si>
  <si>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</si>
  <si>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</si>
  <si>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</si>
  <si>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</si>
  <si>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</si>
  <si>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</si>
  <si>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</si>
  <si>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</si>
  <si>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</si>
  <si>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</si>
  <si>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</si>
  <si>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</si>
  <si>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</si>
  <si>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</si>
  <si>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</si>
  <si>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</si>
  <si>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</si>
  <si>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</si>
  <si>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</si>
  <si>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</si>
  <si>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</si>
  <si>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</si>
  <si>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</si>
  <si>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</si>
  <si>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</si>
  <si>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</si>
  <si>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</si>
  <si>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</si>
  <si>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</si>
  <si>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</si>
  <si>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</si>
  <si>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</si>
  <si>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</si>
  <si>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</si>
  <si>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</si>
  <si>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</si>
  <si>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</si>
  <si>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</si>
  <si>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</si>
  <si>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</si>
  <si>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</si>
  <si>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</si>
  <si>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</si>
  <si>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</si>
  <si>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</si>
  <si>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</si>
  <si>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</si>
  <si>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</si>
  <si>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</si>
  <si>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</si>
  <si>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</si>
  <si>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</si>
  <si>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</si>
  <si>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</si>
  <si>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</si>
  <si>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</si>
  <si>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</si>
  <si>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</si>
  <si>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</si>
  <si>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</si>
  <si>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</si>
  <si>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</si>
  <si>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</si>
  <si>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</si>
  <si>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</si>
  <si>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</si>
  <si>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</si>
  <si>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</si>
  <si>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</si>
  <si>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</si>
  <si>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</si>
  <si>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</si>
  <si>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</si>
  <si>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</si>
  <si>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</si>
  <si>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</si>
  <si>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</si>
  <si>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</si>
  <si>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</si>
  <si>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</si>
  <si>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</si>
  <si>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</si>
  <si>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</si>
  <si>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</si>
  <si>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</si>
  <si>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</si>
  <si>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</si>
  <si>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</si>
  <si>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</si>
  <si>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</si>
  <si>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</si>
  <si>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</si>
  <si>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</si>
  <si>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</si>
  <si>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</si>
  <si>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</si>
  <si>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</si>
  <si>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</si>
  <si>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</si>
  <si>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</si>
  <si>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</si>
  <si>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</si>
  <si>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</si>
  <si>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</si>
  <si>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</si>
  <si>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</si>
  <si>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</si>
  <si>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</si>
  <si>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</si>
  <si>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</si>
  <si>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</si>
  <si>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</si>
  <si>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</si>
  <si>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</si>
  <si>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</si>
  <si>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</si>
  <si>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</si>
  <si>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</si>
  <si>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</si>
  <si>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</si>
  <si>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</si>
  <si>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</si>
  <si>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</si>
  <si>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</si>
  <si>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</si>
  <si>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</si>
  <si>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</si>
  <si>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</si>
  <si>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</si>
  <si>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</si>
  <si>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</si>
  <si>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</si>
  <si>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</si>
  <si>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</si>
  <si>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</si>
  <si>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</si>
  <si>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</si>
  <si>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</si>
  <si>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</si>
  <si>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</si>
  <si>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</si>
  <si>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</si>
  <si>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</si>
  <si>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</si>
  <si>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</si>
  <si>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</si>
  <si>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</si>
  <si>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</si>
  <si>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</si>
  <si>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</si>
  <si>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</si>
  <si>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</si>
  <si>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</si>
  <si>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</si>
  <si>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</si>
  <si>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</si>
  <si>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</si>
  <si>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</si>
  <si>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</si>
  <si>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</si>
  <si>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</si>
  <si>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</si>
  <si>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</si>
  <si>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</si>
  <si>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</si>
  <si>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</si>
  <si>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</si>
  <si>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</si>
  <si>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</si>
  <si>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</si>
  <si>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</si>
  <si>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</si>
  <si>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</si>
  <si>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</si>
  <si>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</si>
  <si>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</si>
  <si>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</si>
  <si>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</si>
  <si>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</si>
  <si>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</si>
  <si>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</si>
  <si>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</si>
  <si>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</si>
  <si>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</si>
  <si>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</si>
  <si>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</si>
  <si>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</si>
  <si>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</si>
  <si>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</si>
  <si>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</si>
  <si>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</si>
  <si>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</si>
  <si>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</si>
  <si>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</si>
  <si>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</si>
  <si>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</si>
  <si>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</si>
  <si>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</si>
  <si>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</si>
  <si>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</si>
  <si>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</si>
  <si>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</si>
  <si>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</si>
  <si>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</si>
  <si>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</si>
  <si>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</si>
  <si>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</si>
  <si>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</si>
  <si>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</si>
  <si>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</si>
  <si>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</si>
  <si>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</si>
  <si>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</si>
  <si>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</si>
  <si>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</si>
  <si>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</si>
  <si>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</si>
  <si>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</si>
  <si>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</si>
  <si>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</si>
  <si>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</si>
  <si>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</si>
  <si>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</si>
  <si>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</si>
  <si>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</si>
  <si>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</si>
  <si>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</si>
  <si>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</si>
  <si>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</si>
  <si>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</si>
  <si>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</si>
  <si>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</si>
  <si>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</si>
  <si>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</si>
  <si>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</si>
  <si>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</si>
  <si>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</si>
  <si>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</si>
  <si>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</si>
  <si>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</si>
  <si>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</si>
  <si>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</si>
  <si>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</si>
  <si>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</si>
  <si>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</si>
  <si>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</si>
  <si>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</si>
  <si>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</si>
  <si>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</si>
  <si>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</si>
  <si>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</si>
  <si>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</si>
  <si>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</si>
  <si>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</si>
  <si>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</si>
  <si>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</si>
  <si>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</si>
  <si>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</si>
  <si>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</si>
  <si>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</si>
  <si>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</si>
  <si>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</si>
  <si>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</si>
  <si>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</si>
  <si>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</si>
  <si>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</si>
  <si>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</si>
  <si>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</si>
  <si>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</si>
  <si>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</si>
  <si>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</si>
  <si>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</si>
  <si>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</si>
  <si>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</si>
  <si>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</si>
  <si>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</si>
  <si>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</si>
  <si>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</si>
  <si>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</si>
  <si>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</si>
  <si>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</si>
  <si>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</si>
  <si>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</si>
  <si>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</si>
  <si>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</si>
  <si>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</si>
  <si>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</si>
  <si>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</si>
  <si>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</si>
  <si>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</si>
  <si>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</si>
  <si>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</si>
  <si>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</si>
  <si>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</si>
  <si>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</si>
  <si>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</si>
  <si>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</si>
  <si>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</si>
  <si>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</si>
  <si>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</si>
  <si>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</si>
  <si>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</si>
  <si>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</si>
  <si>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</si>
  <si>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</si>
  <si>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</si>
  <si>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</si>
  <si>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</si>
  <si>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</si>
  <si>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</si>
  <si>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</si>
  <si>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</si>
  <si>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</si>
  <si>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</si>
  <si>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</si>
  <si>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</si>
  <si>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</si>
  <si>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</si>
  <si>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</si>
  <si>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</si>
  <si>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</si>
  <si>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</si>
  <si>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</si>
  <si>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</si>
  <si>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</si>
  <si>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</si>
  <si>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</si>
  <si>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</si>
  <si>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</si>
  <si>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</si>
  <si>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</si>
  <si>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</si>
  <si>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</si>
  <si>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</si>
  <si>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</si>
  <si>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</si>
  <si>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</si>
  <si>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</si>
  <si>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</si>
  <si>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</si>
  <si>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</si>
  <si>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</si>
  <si>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</si>
  <si>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</si>
  <si>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</si>
  <si>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</si>
  <si>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</si>
  <si>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</si>
  <si>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</si>
  <si>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</si>
  <si>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</si>
  <si>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</si>
  <si>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</si>
  <si>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</si>
  <si>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</si>
  <si>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</si>
  <si>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</si>
  <si>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</si>
  <si>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</si>
  <si>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</si>
  <si>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</si>
  <si>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</si>
  <si>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</si>
  <si>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</si>
  <si>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</si>
  <si>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</si>
  <si>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</si>
  <si>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</si>
  <si>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</si>
  <si>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</si>
  <si>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</si>
  <si>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</si>
  <si>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</si>
  <si>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</si>
  <si>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</si>
  <si>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</si>
  <si>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</si>
  <si>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</si>
  <si>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</si>
  <si>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</si>
  <si>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</si>
  <si>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</si>
  <si>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</si>
  <si>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</si>
  <si>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</si>
  <si>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</si>
  <si>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</si>
  <si>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</si>
  <si>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</si>
  <si>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</si>
  <si>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</si>
  <si>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</si>
  <si>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</si>
  <si>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</si>
  <si>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</si>
  <si>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</si>
  <si>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</si>
  <si>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</si>
  <si>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</si>
  <si>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</si>
  <si>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</si>
  <si>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</si>
  <si>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</si>
  <si>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</si>
  <si>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</si>
  <si>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</si>
  <si>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</si>
  <si>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</si>
  <si>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</si>
  <si>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</si>
  <si>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</si>
  <si>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</si>
  <si>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</si>
  <si>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</si>
  <si>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</si>
  <si>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</si>
  <si>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</si>
  <si>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</si>
  <si>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</si>
  <si>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</si>
  <si>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</si>
  <si>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</si>
  <si>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</si>
  <si>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</si>
  <si>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</si>
  <si>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</si>
  <si>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</si>
  <si>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</si>
  <si>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</si>
  <si>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</si>
  <si>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</si>
  <si>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</si>
  <si>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</si>
  <si>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</si>
  <si>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</si>
  <si>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</si>
  <si>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</si>
  <si>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</si>
  <si>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</si>
  <si>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</si>
  <si>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</si>
  <si>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</si>
  <si>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</si>
  <si>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</si>
  <si>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</si>
  <si>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</si>
  <si>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</si>
  <si>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</si>
  <si>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</si>
  <si>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</si>
  <si>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</si>
  <si>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</si>
  <si>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</si>
  <si>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</si>
  <si>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</si>
  <si>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</si>
  <si>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</si>
  <si>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</si>
  <si>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</si>
  <si>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</si>
  <si>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</si>
  <si>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</si>
  <si>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</si>
  <si>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</si>
  <si>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</si>
  <si>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</si>
  <si>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</si>
  <si>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</si>
  <si>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</si>
  <si>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</si>
  <si>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</si>
  <si>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</si>
  <si>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</si>
  <si>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</si>
  <si>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</si>
  <si>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</si>
  <si>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</si>
  <si>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</si>
  <si>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</si>
  <si>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</si>
  <si>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</si>
  <si>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</si>
  <si>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</si>
  <si>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</si>
  <si>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</si>
  <si>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</si>
  <si>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</si>
  <si>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</si>
  <si>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</si>
  <si>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</si>
  <si>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</si>
  <si>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</si>
  <si>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</si>
  <si>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</si>
  <si>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</si>
  <si>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</si>
  <si>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</si>
  <si>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</si>
  <si>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</si>
  <si>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</si>
  <si>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</si>
  <si>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</si>
  <si>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</si>
  <si>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</si>
  <si>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</si>
  <si>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</si>
  <si>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</si>
  <si>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</si>
  <si>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</si>
  <si>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</si>
  <si>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</si>
  <si>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</si>
  <si>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</si>
  <si>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</si>
  <si>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</si>
  <si>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</si>
  <si>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</si>
  <si>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</si>
  <si>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</si>
  <si>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</si>
  <si>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</si>
  <si>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</si>
  <si>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</si>
  <si>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</si>
  <si>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</si>
  <si>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</si>
  <si>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</si>
  <si>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</si>
  <si>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</si>
  <si>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</si>
  <si>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</si>
  <si>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</si>
  <si>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</si>
  <si>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</si>
  <si>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</si>
  <si>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</si>
  <si>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</si>
  <si>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</si>
  <si>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</si>
  <si>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</si>
  <si>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</si>
  <si>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</si>
  <si>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</si>
  <si>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</si>
  <si>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</si>
  <si>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</si>
  <si>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</si>
  <si>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</si>
  <si>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</si>
  <si>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</si>
  <si>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</si>
  <si>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</si>
  <si>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</si>
  <si>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</si>
  <si>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</si>
  <si>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</si>
  <si>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</si>
  <si>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</si>
  <si>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</si>
  <si>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</si>
  <si>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</si>
  <si>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</si>
  <si>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</si>
  <si>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</si>
  <si>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</si>
  <si>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</si>
  <si>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</si>
  <si>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</si>
  <si>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</si>
  <si>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</si>
  <si>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</si>
  <si>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</si>
  <si>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</si>
  <si>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</si>
  <si>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</si>
  <si>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</si>
  <si>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</si>
  <si>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</si>
  <si>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</si>
  <si>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</si>
  <si>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</si>
  <si>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</si>
  <si>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</si>
  <si>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</si>
  <si>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</si>
  <si>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</si>
  <si>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</si>
  <si>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</si>
  <si>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</si>
  <si>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</si>
  <si>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</si>
  <si>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</si>
  <si>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</si>
  <si>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</si>
  <si>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</si>
  <si>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</si>
  <si>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</si>
  <si>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</si>
  <si>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</si>
  <si>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</si>
  <si>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</si>
  <si>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</si>
  <si>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</si>
  <si>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</si>
  <si>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</si>
  <si>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</si>
  <si>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</si>
  <si>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</si>
  <si>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</si>
  <si>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</si>
  <si>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</si>
  <si>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</si>
  <si>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</si>
  <si>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</si>
  <si>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</si>
  <si>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</si>
  <si>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</si>
  <si>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</si>
  <si>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</si>
  <si>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</si>
  <si>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</si>
  <si>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</si>
  <si>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</si>
  <si>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</si>
  <si>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</si>
  <si>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</si>
  <si>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</si>
  <si>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</si>
  <si>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</si>
  <si>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</si>
  <si>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</si>
  <si>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</si>
  <si>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</si>
  <si>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</si>
  <si>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</si>
  <si>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</si>
  <si>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</si>
  <si>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</si>
  <si>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</si>
  <si>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</si>
  <si>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</si>
  <si>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</si>
  <si>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</si>
  <si>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</si>
  <si>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</si>
  <si>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</si>
  <si>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</si>
  <si>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</si>
  <si>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</si>
  <si>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</si>
  <si>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</si>
  <si>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</si>
  <si>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</si>
  <si>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</si>
  <si>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</si>
  <si>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</si>
  <si>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</si>
  <si>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</si>
  <si>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</si>
  <si>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</si>
  <si>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</si>
  <si>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</si>
  <si>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</si>
  <si>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</si>
  <si>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</si>
  <si>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</si>
  <si>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</si>
  <si>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</si>
  <si>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</si>
  <si>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</si>
  <si>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</si>
  <si>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</si>
  <si>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</si>
  <si>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</si>
  <si>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</si>
  <si>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</si>
  <si>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</si>
  <si>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</si>
  <si>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</si>
  <si>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</si>
  <si>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</si>
  <si>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</si>
  <si>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</si>
  <si>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</si>
  <si>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</si>
  <si>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</si>
  <si>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</si>
  <si>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</si>
  <si>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</si>
  <si>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</si>
  <si>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</si>
  <si>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</si>
  <si>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</si>
  <si>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</si>
  <si>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</si>
  <si>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</si>
  <si>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</si>
  <si>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</si>
  <si>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</si>
  <si>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</si>
  <si>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</si>
  <si>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</si>
  <si>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</si>
  <si>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</si>
  <si>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</si>
  <si>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</si>
  <si>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</si>
  <si>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</si>
  <si>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</si>
  <si>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</si>
  <si>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</si>
  <si>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</si>
  <si>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</si>
  <si>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</si>
  <si>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</si>
  <si>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</si>
  <si>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</si>
  <si>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</si>
  <si>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</si>
  <si>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</si>
  <si>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</si>
  <si>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</si>
  <si>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</si>
  <si>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</si>
  <si>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</si>
  <si>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</si>
  <si>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</si>
  <si>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</si>
  <si>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</si>
  <si>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</si>
  <si>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</si>
  <si>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</si>
  <si>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</si>
  <si>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</si>
  <si>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</si>
  <si>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</si>
  <si>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</si>
  <si>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</si>
  <si>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</si>
  <si>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</si>
  <si>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</si>
  <si>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</si>
  <si>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</si>
  <si>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</si>
  <si>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</si>
  <si>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</si>
  <si>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</si>
  <si>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</si>
  <si>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</si>
  <si>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</si>
  <si>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</si>
  <si>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</si>
  <si>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</si>
  <si>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</si>
  <si>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</si>
  <si>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</si>
  <si>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</si>
  <si>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</si>
  <si>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</si>
  <si>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</si>
  <si>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</si>
  <si>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</si>
  <si>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</si>
  <si>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</si>
  <si>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</si>
  <si>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</si>
  <si>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</si>
  <si>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</si>
  <si>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</si>
  <si>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</si>
  <si>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</si>
  <si>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</si>
  <si>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</si>
  <si>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</si>
  <si>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</si>
  <si>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</si>
  <si>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</si>
  <si>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</si>
  <si>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</si>
  <si>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</si>
  <si>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</si>
  <si>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</si>
  <si>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</si>
  <si>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</si>
  <si>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</si>
  <si>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</si>
  <si>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</si>
  <si>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</si>
  <si>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</si>
  <si>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</si>
  <si>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</si>
  <si>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</si>
  <si>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</si>
  <si>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</si>
  <si>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</si>
  <si>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</si>
  <si>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</si>
  <si>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</si>
  <si>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</si>
  <si>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</si>
  <si>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</si>
  <si>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</si>
  <si>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</si>
  <si>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</si>
  <si>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</si>
  <si>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</si>
  <si>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</si>
  <si>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</si>
  <si>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</si>
  <si>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</si>
  <si>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</si>
  <si>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</si>
  <si>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</si>
  <si>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</si>
  <si>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</si>
  <si>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</si>
  <si>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</si>
  <si>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</si>
  <si>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</si>
  <si>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</si>
  <si>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</si>
  <si>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</si>
  <si>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</si>
  <si>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</si>
  <si>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</si>
  <si>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</si>
  <si>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</si>
  <si>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</si>
  <si>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</si>
  <si>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</si>
  <si>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</si>
  <si>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</si>
  <si>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</si>
  <si>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</si>
  <si>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</si>
  <si>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</si>
  <si>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</si>
  <si>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</si>
  <si>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</si>
  <si>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</si>
  <si>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</si>
  <si>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</si>
  <si>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</si>
  <si>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</si>
  <si>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</si>
  <si>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</si>
  <si>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</si>
  <si>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</si>
  <si>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</si>
  <si>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</si>
  <si>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</si>
  <si>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</si>
  <si>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</si>
  <si>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</si>
  <si>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</si>
  <si>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</si>
  <si>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</si>
  <si>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</si>
  <si>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</si>
  <si>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</si>
  <si>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</si>
  <si>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</si>
  <si>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</si>
  <si>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</si>
  <si>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</si>
  <si>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</si>
  <si>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</si>
  <si>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</si>
  <si>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</si>
  <si>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</si>
  <si>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</si>
  <si>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</si>
  <si>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</si>
  <si>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</si>
  <si>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</si>
  <si>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</si>
  <si>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</si>
  <si>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</si>
  <si>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</si>
  <si>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</si>
  <si>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</si>
  <si>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</si>
  <si>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</si>
  <si>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</si>
  <si>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</si>
  <si>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</si>
  <si>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</si>
  <si>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</si>
  <si>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</si>
  <si>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</si>
  <si>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</si>
  <si>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</si>
  <si>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</si>
  <si>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</si>
  <si>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</si>
  <si>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</si>
  <si>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</si>
  <si>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</si>
  <si>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</si>
  <si>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</si>
  <si>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</si>
  <si>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</si>
  <si>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</si>
  <si>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</si>
  <si>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</si>
  <si>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</si>
  <si>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</si>
  <si>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</si>
  <si>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</si>
  <si>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</si>
  <si>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</si>
  <si>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</si>
  <si>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</si>
  <si>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</si>
  <si>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</si>
  <si>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</si>
  <si>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</si>
  <si>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</si>
  <si>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</si>
  <si>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</si>
  <si>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</si>
  <si>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</si>
  <si>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</si>
  <si>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</si>
  <si>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</si>
  <si>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</si>
  <si>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</si>
  <si>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</si>
  <si>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</si>
  <si>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</si>
  <si>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</si>
  <si>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</si>
  <si>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</si>
  <si>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</si>
  <si>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</si>
  <si>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</si>
  <si>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</si>
  <si>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</si>
  <si>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</si>
  <si>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</si>
  <si>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</si>
  <si>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</si>
  <si>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</si>
  <si>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</si>
  <si>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</si>
  <si>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</si>
  <si>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</si>
  <si>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</si>
  <si>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</si>
  <si>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</si>
  <si>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</si>
  <si>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</si>
  <si>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</si>
  <si>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</si>
  <si>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</si>
  <si>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</si>
  <si>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</si>
  <si>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</si>
  <si>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</si>
  <si>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</si>
  <si>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</si>
  <si>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</si>
  <si>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</si>
  <si>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</si>
  <si>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</si>
  <si>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</si>
  <si>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</si>
  <si>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</si>
  <si>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</si>
  <si>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</si>
  <si>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</si>
  <si>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</si>
  <si>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</si>
  <si>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</si>
  <si>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</si>
  <si>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</si>
  <si>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</si>
  <si>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</si>
  <si>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</si>
  <si>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</si>
  <si>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</si>
  <si>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</si>
  <si>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</si>
  <si>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</si>
  <si>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</si>
  <si>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</si>
  <si>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</si>
  <si>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</si>
  <si>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</si>
  <si>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</si>
  <si>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</si>
  <si>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</si>
  <si>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</si>
  <si>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</si>
  <si>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</si>
  <si>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</si>
  <si>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</si>
  <si>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</si>
  <si>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</si>
  <si>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</si>
  <si>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</si>
  <si>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</si>
  <si>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</si>
  <si>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</si>
  <si>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</si>
  <si>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</si>
  <si>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</si>
  <si>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</si>
  <si>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</si>
  <si>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</si>
  <si>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</si>
  <si>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</si>
  <si>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</si>
  <si>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</si>
  <si>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</si>
  <si>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</si>
  <si>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</si>
  <si>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</si>
  <si>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</si>
  <si>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</si>
  <si>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</si>
  <si>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</si>
  <si>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</si>
  <si>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</si>
  <si>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</si>
  <si>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</si>
  <si>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</si>
  <si>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</si>
  <si>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</si>
  <si>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</si>
  <si>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</si>
  <si>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</si>
  <si>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</si>
  <si>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</si>
  <si>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</si>
  <si>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</si>
  <si>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</si>
  <si>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</si>
  <si>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</si>
  <si>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</si>
  <si>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</si>
  <si>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</si>
  <si>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</si>
  <si>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</si>
  <si>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</si>
  <si>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</si>
  <si>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</si>
  <si>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</si>
  <si>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</si>
  <si>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</si>
  <si>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</si>
  <si>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</si>
  <si>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</si>
  <si>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</si>
  <si>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</si>
  <si>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</si>
  <si>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</si>
  <si>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</si>
  <si>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</si>
  <si>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</si>
  <si>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</si>
  <si>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</si>
  <si>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</si>
  <si>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</si>
  <si>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</si>
  <si>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</si>
  <si>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</si>
  <si>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</si>
  <si>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</si>
  <si>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</si>
  <si>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</si>
  <si>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</si>
  <si>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</si>
  <si>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</si>
  <si>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</si>
  <si>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</si>
  <si>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</si>
  <si>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</si>
  <si>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</si>
  <si>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</si>
  <si>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</si>
  <si>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</si>
  <si>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</si>
  <si>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</si>
  <si>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</si>
  <si>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</si>
  <si>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</si>
  <si>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</si>
  <si>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</si>
  <si>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</si>
  <si>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</si>
  <si>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</si>
  <si>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</si>
  <si>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</si>
  <si>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</si>
  <si>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</si>
  <si>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</si>
  <si>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</si>
  <si>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</si>
  <si>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</si>
  <si>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</si>
  <si>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</si>
  <si>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</si>
  <si>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</si>
  <si>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</si>
  <si>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</si>
  <si>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</si>
  <si>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</si>
  <si>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</si>
  <si>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</si>
  <si>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</si>
  <si>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</si>
  <si>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</si>
  <si>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</si>
  <si>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</si>
  <si>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</si>
  <si>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</si>
  <si>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</si>
  <si>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</si>
  <si>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</si>
  <si>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</si>
  <si>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</si>
  <si>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</si>
  <si>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</si>
  <si>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</si>
  <si>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</si>
  <si>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</si>
  <si>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</si>
  <si>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</si>
  <si>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</si>
  <si>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</si>
  <si>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</si>
  <si>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</si>
  <si>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</si>
  <si>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</si>
  <si>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</si>
  <si>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</si>
  <si>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</si>
  <si>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</si>
  <si>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</si>
  <si>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</si>
  <si>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</si>
  <si>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</si>
  <si>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</si>
  <si>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</si>
  <si>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</si>
  <si>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</si>
  <si>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</si>
  <si>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</si>
  <si>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</si>
  <si>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</si>
  <si>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</si>
  <si>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</si>
  <si>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</si>
  <si>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</si>
  <si>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</si>
  <si>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</si>
  <si>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</si>
  <si>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</si>
  <si>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</si>
  <si>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</si>
  <si>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</si>
  <si>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</si>
  <si>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</si>
  <si>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</si>
  <si>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</si>
  <si>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</si>
  <si>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</si>
  <si>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</si>
  <si>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</si>
  <si>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</si>
  <si>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</si>
  <si>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</si>
  <si>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</si>
  <si>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</si>
  <si>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</si>
  <si>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</si>
  <si>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</si>
  <si>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</si>
  <si>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</si>
  <si>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</si>
  <si>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</si>
  <si>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</si>
  <si>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</si>
  <si>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</si>
  <si>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</si>
  <si>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</si>
  <si>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</si>
  <si>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</si>
  <si>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</si>
  <si>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</si>
  <si>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</si>
  <si>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</si>
  <si>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</si>
  <si>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</si>
  <si>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</si>
  <si>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</si>
  <si>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</si>
  <si>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</si>
  <si>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</si>
  <si>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</si>
  <si>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</si>
  <si>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</si>
  <si>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</si>
  <si>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</si>
  <si>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</si>
  <si>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</si>
  <si>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</si>
  <si>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</si>
  <si>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</si>
  <si>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</si>
  <si>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</si>
  <si>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</si>
  <si>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</si>
  <si>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</si>
  <si>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</si>
  <si>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</si>
  <si>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</si>
  <si>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</si>
  <si>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</si>
  <si>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</si>
  <si>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</si>
  <si>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</si>
  <si>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</si>
  <si>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</si>
  <si>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</si>
  <si>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</si>
  <si>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</si>
  <si>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</si>
  <si>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</si>
  <si>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</si>
  <si>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</si>
  <si>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</si>
  <si>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</si>
  <si>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</si>
  <si>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</si>
  <si>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</si>
  <si>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</si>
  <si>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</si>
  <si>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</si>
  <si>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</si>
  <si>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</si>
  <si>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</si>
  <si>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</si>
  <si>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</si>
  <si>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</si>
  <si>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</si>
  <si>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</si>
  <si>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</si>
  <si>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</si>
  <si>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</si>
  <si>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</si>
  <si>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</si>
  <si>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</si>
  <si>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</si>
  <si>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</si>
  <si>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</si>
  <si>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</si>
  <si>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</si>
  <si>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</si>
  <si>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</si>
  <si>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</si>
  <si>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</si>
  <si>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</si>
  <si>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</si>
  <si>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</si>
  <si>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</si>
  <si>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</si>
  <si>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</si>
  <si>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</si>
  <si>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</si>
  <si>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</si>
  <si>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</si>
  <si>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</si>
  <si>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</si>
  <si>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</si>
  <si>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</si>
  <si>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</si>
  <si>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</si>
  <si>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</si>
  <si>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</si>
  <si>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</si>
  <si>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</si>
  <si>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</si>
  <si>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</si>
  <si>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</si>
  <si>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</si>
  <si>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</si>
  <si>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</si>
  <si>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</si>
  <si>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</si>
  <si>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</si>
  <si>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</si>
  <si>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</si>
  <si>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</si>
  <si>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</si>
  <si>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</si>
  <si>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</si>
  <si>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</si>
  <si>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</si>
  <si>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</si>
  <si>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</si>
  <si>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</si>
  <si>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</si>
  <si>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</si>
  <si>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</si>
  <si>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</si>
  <si>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</si>
  <si>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</si>
  <si>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</si>
  <si>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</si>
  <si>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</si>
  <si>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</si>
  <si>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</si>
  <si>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</si>
  <si>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</si>
  <si>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</si>
  <si>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</si>
  <si>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</si>
  <si>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</si>
  <si>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</si>
  <si>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</si>
  <si>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</si>
  <si>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</si>
  <si>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</si>
  <si>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</si>
  <si>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</si>
  <si>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</si>
  <si>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</si>
  <si>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</si>
  <si>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</si>
  <si>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</si>
  <si>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</si>
  <si>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</si>
  <si>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</si>
  <si>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</si>
  <si>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</si>
  <si>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</si>
  <si>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</si>
  <si>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</si>
  <si>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</si>
  <si>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</si>
  <si>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</si>
  <si>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</si>
  <si>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</si>
  <si>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</si>
  <si>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</si>
  <si>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</si>
  <si>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</si>
  <si>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</si>
  <si>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</si>
  <si>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</si>
  <si>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</si>
  <si>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</si>
  <si>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</si>
  <si>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</si>
  <si>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</si>
  <si>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</si>
  <si>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</si>
  <si>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</si>
  <si>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</si>
  <si>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</si>
  <si>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</si>
  <si>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</si>
  <si>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</si>
  <si>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</si>
  <si>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</si>
  <si>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</si>
  <si>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</si>
  <si>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</si>
  <si>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</si>
  <si>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</si>
  <si>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</si>
  <si>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</si>
  <si>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</si>
  <si>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</si>
  <si>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</si>
  <si>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</si>
  <si>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</si>
  <si>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</si>
  <si>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</si>
  <si>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</si>
  <si>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</si>
  <si>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</si>
  <si>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</si>
  <si>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</si>
  <si>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</si>
  <si>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</si>
  <si>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</si>
  <si>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</si>
  <si>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</si>
  <si>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</si>
  <si>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</si>
  <si>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</si>
  <si>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</si>
  <si>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</si>
  <si>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</si>
  <si>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</si>
  <si>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</si>
  <si>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</si>
  <si>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</si>
  <si>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</si>
  <si>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</si>
  <si>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</si>
  <si>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</si>
  <si>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</si>
  <si>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</si>
  <si>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</si>
  <si>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</si>
  <si>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</si>
  <si>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</si>
  <si>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</si>
  <si>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</si>
  <si>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</si>
  <si>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</si>
  <si>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</si>
  <si>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</si>
  <si>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</si>
  <si>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</si>
  <si>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</si>
  <si>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</si>
  <si>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</si>
  <si>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</si>
  <si>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</si>
  <si>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</si>
  <si>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</si>
  <si>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</si>
  <si>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</si>
  <si>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</si>
  <si>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</si>
  <si>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</si>
  <si>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</si>
  <si>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</si>
  <si>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</si>
  <si>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</si>
  <si>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</si>
  <si>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</si>
  <si>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</si>
  <si>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</si>
  <si>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</si>
  <si>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</si>
  <si>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</si>
  <si>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</si>
  <si>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</si>
  <si>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</si>
  <si>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</si>
  <si>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</si>
  <si>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</si>
  <si>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</si>
  <si>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</si>
  <si>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</si>
  <si>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</si>
  <si>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</si>
  <si>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</si>
  <si>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</si>
  <si>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</si>
  <si>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</si>
  <si>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</si>
  <si>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</si>
  <si>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</si>
  <si>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</si>
  <si>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</si>
  <si>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</si>
  <si>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</si>
  <si>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</si>
  <si>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</si>
  <si>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</si>
  <si>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</si>
  <si>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</si>
  <si>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</si>
  <si>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</si>
  <si>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</si>
  <si>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</si>
  <si>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</si>
  <si>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</si>
  <si>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</si>
  <si>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</si>
  <si>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</si>
  <si>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</si>
  <si>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</si>
  <si>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</si>
  <si>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</si>
  <si>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</si>
  <si>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</si>
  <si>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</si>
  <si>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</si>
  <si>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</si>
  <si>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</si>
  <si>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</si>
  <si>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</si>
  <si>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</si>
  <si>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</si>
  <si>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</si>
  <si>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</si>
  <si>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</si>
  <si>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</si>
  <si>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</si>
  <si>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</si>
  <si>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</si>
  <si>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</si>
  <si>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</si>
  <si>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</si>
  <si>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</si>
  <si>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</si>
  <si>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</si>
  <si>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</si>
  <si>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</si>
  <si>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</si>
  <si>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</si>
  <si>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</si>
  <si>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</si>
  <si>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</si>
  <si>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</si>
  <si>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</si>
  <si>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</si>
  <si>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</si>
  <si>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</si>
  <si>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</si>
  <si>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</si>
  <si>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</si>
  <si>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</si>
  <si>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</si>
  <si>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</si>
  <si>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</si>
  <si>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</si>
  <si>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</si>
  <si>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</si>
  <si>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</si>
  <si>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</si>
  <si>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</si>
  <si>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</si>
  <si>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</si>
  <si>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</si>
  <si>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</si>
  <si>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</si>
  <si>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</si>
  <si>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</si>
  <si>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</si>
  <si>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</si>
  <si>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</si>
  <si>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</si>
  <si>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</si>
  <si>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</si>
  <si>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</si>
  <si>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</si>
  <si>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</si>
  <si>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</si>
  <si>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</si>
  <si>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</si>
  <si>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</si>
  <si>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</si>
  <si>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</si>
  <si>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</si>
  <si>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</si>
  <si>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</si>
  <si>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</si>
  <si>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</si>
  <si>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</si>
  <si>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</si>
  <si>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</si>
  <si>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</si>
  <si>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</si>
  <si>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</si>
  <si>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</si>
  <si>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</si>
  <si>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</si>
  <si>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</si>
  <si>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</si>
  <si>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</si>
  <si>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</si>
  <si>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</si>
  <si>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</si>
  <si>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</si>
  <si>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</si>
  <si>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</si>
  <si>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</si>
  <si>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</si>
  <si>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</si>
  <si>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</si>
  <si>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</si>
  <si>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</si>
  <si>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</si>
  <si>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</si>
  <si>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</si>
  <si>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</si>
  <si>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</si>
  <si>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</si>
  <si>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</si>
  <si>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</si>
  <si>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</si>
  <si>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</si>
  <si>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</si>
  <si>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</si>
  <si>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</si>
  <si>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</si>
  <si>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</si>
  <si>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</si>
  <si>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</si>
  <si>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</si>
  <si>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</si>
  <si>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</si>
  <si>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</si>
  <si>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</si>
  <si>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</si>
  <si>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</si>
  <si>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</si>
  <si>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</si>
  <si>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</si>
  <si>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</si>
  <si>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</si>
  <si>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</si>
  <si>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</si>
  <si>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</si>
  <si>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</si>
  <si>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</si>
  <si>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</si>
  <si>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</si>
  <si>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</si>
  <si>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</si>
  <si>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</si>
  <si>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</si>
  <si>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</si>
  <si>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</si>
  <si>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</si>
  <si>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</si>
  <si>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</si>
  <si>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</si>
  <si>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</si>
  <si>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</si>
  <si>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</si>
  <si>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</si>
  <si>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</si>
  <si>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</si>
  <si>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</si>
  <si>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</si>
  <si>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</si>
  <si>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</si>
  <si>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</si>
  <si>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</si>
  <si>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</si>
  <si>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</si>
  <si>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</si>
  <si>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</si>
  <si>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</si>
  <si>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</si>
  <si>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</si>
  <si>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</si>
  <si>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</si>
  <si>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</si>
  <si>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</si>
  <si>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</si>
  <si>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</si>
  <si>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</si>
  <si>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</si>
  <si>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</si>
  <si>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</si>
  <si>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</si>
  <si>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</si>
  <si>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</si>
  <si>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</si>
  <si>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</si>
  <si>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</si>
  <si>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</si>
  <si>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</si>
  <si>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</si>
  <si>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</si>
  <si>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</si>
  <si>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</si>
  <si>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</si>
  <si>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</si>
  <si>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</si>
  <si>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</si>
  <si>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</si>
  <si>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</si>
  <si>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</si>
  <si>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</si>
  <si>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</si>
  <si>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</si>
  <si>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</si>
  <si>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</si>
  <si>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</si>
  <si>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</si>
  <si>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</si>
  <si>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</si>
  <si>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</si>
  <si>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</si>
  <si>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</si>
  <si>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</si>
  <si>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</si>
  <si>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</si>
  <si>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</si>
  <si>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</si>
  <si>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</si>
  <si>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</si>
  <si>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</si>
  <si>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</si>
  <si>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</si>
  <si>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</si>
  <si>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</si>
  <si>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</si>
  <si>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</si>
  <si>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</si>
  <si>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</si>
  <si>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</si>
  <si>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</si>
  <si>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</si>
  <si>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</si>
  <si>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</si>
  <si>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</si>
  <si>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</si>
  <si>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</si>
  <si>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</si>
  <si>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</si>
  <si>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</si>
  <si>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</si>
  <si>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</si>
  <si>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</si>
  <si>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</si>
  <si>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</si>
  <si>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</si>
  <si>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</si>
  <si>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</si>
  <si>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</si>
  <si>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</si>
  <si>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</si>
  <si>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</si>
  <si>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</si>
  <si>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</si>
  <si>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</si>
  <si>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</si>
  <si>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</si>
  <si>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</si>
  <si>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</si>
  <si>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</si>
  <si>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</si>
  <si>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</si>
  <si>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</si>
  <si>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</si>
  <si>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</si>
  <si>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</si>
  <si>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</si>
  <si>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</si>
  <si>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</si>
  <si>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</si>
  <si>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</si>
  <si>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</si>
  <si>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</si>
  <si>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</si>
  <si>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</si>
  <si>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</si>
  <si>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</si>
  <si>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</si>
  <si>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</si>
  <si>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</si>
  <si>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</si>
  <si>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</si>
  <si>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</si>
  <si>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</si>
  <si>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</si>
  <si>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</si>
  <si>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</si>
  <si>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</si>
  <si>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</si>
  <si>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</si>
  <si>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</si>
  <si>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</si>
  <si>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</si>
  <si>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</si>
  <si>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</si>
  <si>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</si>
  <si>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</si>
  <si>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</si>
  <si>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</si>
  <si>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</si>
  <si>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</si>
  <si>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</si>
  <si>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</si>
  <si>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</si>
  <si>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</si>
  <si>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</si>
  <si>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</si>
  <si>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</si>
  <si>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</si>
  <si>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</si>
  <si>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</si>
  <si>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</si>
  <si>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</si>
  <si>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</si>
  <si>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</si>
  <si>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</si>
  <si>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</si>
  <si>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</si>
  <si>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</si>
  <si>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</si>
  <si>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</si>
  <si>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</si>
  <si>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</si>
  <si>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</si>
  <si>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</si>
  <si>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</si>
  <si>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</si>
  <si>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</si>
  <si>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</si>
  <si>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</si>
  <si>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</si>
  <si>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</si>
  <si>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</si>
  <si>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</si>
  <si>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</si>
  <si>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</si>
  <si>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</si>
  <si>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</si>
  <si>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</si>
  <si>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</si>
  <si>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</si>
  <si>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</si>
  <si>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</si>
  <si>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</si>
  <si>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</si>
  <si>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</si>
  <si>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</si>
  <si>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</si>
  <si>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</si>
  <si>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</si>
  <si>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</si>
  <si>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</si>
  <si>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</si>
  <si>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</si>
  <si>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</si>
  <si>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</si>
  <si>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</si>
  <si>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</si>
  <si>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</si>
  <si>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</si>
  <si>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</si>
  <si>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</si>
  <si>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</si>
  <si>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</si>
  <si>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</si>
  <si>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</si>
  <si>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</si>
  <si>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</si>
  <si>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</si>
  <si>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</si>
  <si>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</si>
  <si>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</si>
  <si>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</si>
  <si>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</si>
  <si>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</si>
  <si>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</si>
  <si>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</si>
  <si>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</si>
  <si>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</si>
  <si>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</si>
  <si>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</si>
  <si>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</si>
  <si>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</si>
  <si>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</si>
  <si>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</si>
  <si>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</si>
  <si>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</si>
  <si>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</si>
  <si>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</si>
  <si>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</si>
  <si>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</si>
  <si>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</si>
  <si>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</si>
  <si>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</si>
  <si>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</si>
  <si>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</si>
  <si>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</si>
  <si>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</si>
  <si>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</si>
  <si>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</si>
  <si>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</si>
  <si>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</si>
  <si>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</si>
  <si>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</si>
  <si>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</si>
  <si>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</si>
  <si>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</si>
  <si>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</si>
  <si>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</si>
  <si>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</si>
  <si>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</si>
  <si>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</si>
  <si>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</si>
  <si>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</si>
  <si>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</si>
  <si>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</si>
  <si>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</si>
  <si>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</si>
  <si>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</si>
  <si>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</si>
  <si>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</si>
  <si>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</si>
  <si>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</si>
  <si>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</si>
  <si>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</si>
  <si>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</si>
  <si>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</si>
  <si>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</si>
  <si>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</si>
  <si>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</si>
  <si>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</si>
  <si>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</si>
  <si>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</si>
  <si>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</si>
  <si>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</si>
  <si>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</si>
  <si>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</si>
  <si>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</si>
  <si>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</si>
  <si>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</si>
  <si>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</si>
  <si>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</si>
  <si>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</si>
  <si>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</si>
  <si>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</si>
  <si>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</si>
  <si>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</si>
  <si>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</si>
  <si>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</si>
  <si>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</si>
  <si>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</si>
  <si>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</si>
  <si>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</si>
  <si>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</si>
  <si>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</si>
  <si>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</si>
  <si>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</si>
  <si>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</si>
  <si>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</si>
  <si>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</si>
  <si>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</si>
  <si>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</si>
  <si>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</si>
  <si>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</si>
  <si>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</si>
  <si>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</si>
  <si>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</si>
  <si>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</si>
  <si>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</si>
  <si>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</si>
  <si>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</si>
  <si>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</si>
  <si>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</si>
  <si>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</si>
  <si>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</si>
  <si>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</si>
  <si>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</si>
  <si>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</si>
  <si>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</si>
  <si>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</si>
  <si>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</si>
  <si>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</si>
  <si>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</si>
  <si>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</si>
  <si>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</si>
  <si>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</si>
  <si>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</si>
  <si>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</si>
  <si>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</si>
  <si>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</si>
  <si>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</si>
  <si>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</si>
  <si>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</si>
  <si>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</si>
  <si>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</si>
  <si>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</si>
  <si>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</si>
  <si>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</si>
  <si>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</si>
  <si>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</si>
  <si>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</si>
  <si>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</si>
  <si>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</si>
  <si>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</si>
  <si>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</si>
  <si>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</si>
  <si>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</si>
  <si>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</si>
  <si>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</si>
  <si>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</si>
  <si>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</si>
  <si>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</si>
  <si>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</si>
  <si>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</si>
  <si>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</si>
  <si>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</si>
  <si>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</si>
  <si>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</si>
  <si>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</si>
  <si>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</si>
  <si>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</si>
  <si>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</si>
  <si>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</si>
  <si>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</si>
  <si>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</si>
  <si>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</si>
  <si>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</si>
  <si>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</si>
  <si>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</si>
  <si>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</si>
  <si>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</si>
  <si>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</si>
  <si>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</si>
  <si>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</si>
  <si>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</si>
  <si>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</si>
  <si>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</si>
  <si>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</si>
  <si>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</si>
  <si>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</si>
  <si>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</si>
  <si>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</si>
  <si>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</si>
  <si>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</si>
  <si>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</si>
  <si>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</si>
  <si>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</si>
  <si>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</si>
  <si>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</si>
  <si>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</si>
  <si>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</si>
  <si>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</si>
  <si>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</si>
  <si>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</si>
  <si>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</si>
  <si>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</si>
  <si>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</si>
  <si>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</si>
  <si>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</si>
  <si>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</si>
  <si>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</si>
  <si>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</si>
  <si>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</si>
  <si>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</si>
  <si>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</si>
  <si>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</si>
  <si>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</si>
  <si>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</si>
  <si>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</si>
  <si>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</si>
  <si>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</si>
  <si>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</si>
  <si>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</si>
  <si>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</si>
  <si>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</si>
  <si>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</si>
  <si>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</si>
  <si>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</si>
  <si>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</si>
  <si>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</si>
  <si>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</si>
  <si>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</si>
  <si>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</si>
  <si>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</si>
  <si>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</si>
  <si>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</si>
  <si>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</si>
  <si>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</si>
  <si>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</si>
  <si>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</si>
  <si>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</si>
  <si>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</si>
  <si>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</si>
  <si>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</si>
  <si>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</si>
  <si>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</si>
  <si>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</si>
  <si>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</si>
  <si>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</si>
  <si>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</si>
  <si>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</si>
  <si>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</si>
  <si>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</si>
  <si>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</si>
  <si>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</si>
  <si>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</si>
  <si>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</si>
  <si>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</si>
  <si>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</si>
  <si>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</si>
  <si>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</si>
  <si>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</si>
  <si>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</si>
  <si>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</si>
  <si>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</si>
  <si>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</si>
  <si>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</si>
  <si>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</si>
  <si>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</si>
  <si>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</si>
  <si>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</si>
  <si>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</si>
  <si>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</si>
  <si>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</si>
  <si>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</si>
  <si>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</si>
  <si>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</si>
  <si>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</si>
  <si>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</si>
  <si>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</si>
  <si>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</si>
  <si>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</si>
  <si>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</si>
  <si>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</si>
  <si>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</si>
  <si>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</si>
  <si>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</si>
  <si>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</si>
  <si>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</si>
  <si>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</si>
  <si>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</si>
  <si>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</si>
  <si>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</si>
  <si>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</si>
  <si>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</si>
  <si>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</si>
  <si>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</si>
  <si>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</si>
  <si>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</si>
  <si>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</si>
  <si>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</si>
  <si>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</si>
  <si>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</si>
  <si>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</si>
  <si>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</si>
  <si>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</si>
  <si>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</si>
  <si>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</si>
  <si>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</si>
  <si>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</si>
  <si>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</si>
  <si>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</si>
  <si>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</si>
  <si>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</si>
  <si>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</si>
  <si>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</si>
  <si>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</si>
  <si>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</si>
  <si>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</si>
  <si>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</si>
  <si>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</si>
  <si>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</si>
  <si>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</si>
  <si>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</si>
  <si>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</si>
  <si>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</si>
  <si>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</si>
  <si>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</si>
  <si>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</si>
  <si>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</si>
  <si>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</si>
  <si>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</si>
  <si>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</si>
  <si>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</si>
  <si>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</si>
  <si>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</si>
  <si>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</si>
  <si>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</si>
  <si>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</si>
  <si>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</si>
  <si>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</si>
  <si>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</si>
  <si>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</si>
  <si>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</si>
  <si>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</si>
  <si>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</si>
  <si>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</si>
  <si>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</si>
  <si>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</si>
  <si>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</si>
  <si>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</si>
  <si>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</si>
  <si>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</si>
  <si>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</si>
  <si>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</si>
  <si>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</si>
  <si>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</si>
  <si>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</si>
  <si>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</si>
  <si>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</si>
  <si>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</si>
  <si>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</si>
  <si>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</si>
  <si>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</si>
  <si>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</si>
  <si>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</si>
  <si>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</si>
  <si>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</si>
  <si>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</si>
  <si>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</si>
  <si>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</si>
  <si>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</si>
  <si>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</si>
  <si>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</si>
  <si>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</si>
  <si>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</si>
  <si>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</si>
  <si>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</si>
  <si>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</si>
  <si>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</si>
  <si>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</si>
  <si>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</si>
  <si>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</si>
  <si>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</si>
  <si>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</si>
  <si>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</si>
  <si>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</si>
  <si>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</si>
  <si>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</si>
  <si>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</si>
  <si>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</si>
  <si>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</si>
  <si>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</si>
  <si>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</si>
  <si>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</si>
  <si>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</si>
  <si>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</si>
  <si>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</si>
  <si>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</si>
  <si>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</si>
  <si>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</si>
  <si>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</si>
  <si>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</si>
  <si>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</si>
  <si>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</si>
  <si>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</si>
  <si>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</si>
  <si>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</si>
  <si>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</si>
  <si>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</si>
  <si>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</si>
  <si>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</si>
  <si>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</si>
  <si>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</si>
  <si>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</si>
  <si>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</si>
  <si>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</si>
  <si>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</si>
  <si>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</si>
  <si>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</si>
  <si>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</si>
  <si>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</si>
  <si>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</si>
  <si>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</si>
  <si>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</si>
  <si>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</si>
  <si>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</si>
  <si>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</si>
  <si>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</si>
  <si>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</si>
  <si>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</si>
  <si>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</si>
  <si>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</si>
  <si>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</si>
  <si>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</si>
  <si>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</si>
  <si>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</si>
  <si>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</si>
  <si>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</si>
  <si>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</si>
  <si>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</si>
  <si>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</si>
  <si>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</si>
  <si>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</si>
  <si>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</si>
  <si>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</si>
  <si>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</si>
  <si>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</si>
  <si>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</si>
  <si>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</si>
  <si>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</si>
  <si>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</si>
  <si>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</si>
  <si>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</si>
  <si>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</si>
  <si>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</si>
  <si>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</si>
  <si>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</si>
  <si>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</si>
  <si>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</si>
  <si>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</si>
  <si>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</si>
  <si>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</si>
  <si>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</si>
  <si>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</si>
  <si>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</si>
  <si>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</si>
  <si>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</si>
  <si>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</si>
  <si>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</si>
  <si>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</si>
  <si>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</si>
  <si>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</si>
  <si>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</si>
  <si>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</si>
  <si>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</si>
  <si>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</si>
  <si>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</si>
  <si>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</si>
  <si>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</si>
  <si>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</si>
  <si>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</si>
  <si>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</si>
  <si>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</si>
  <si>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</si>
  <si>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</si>
  <si>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</si>
  <si>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</si>
  <si>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</si>
  <si>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</si>
  <si>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</si>
  <si>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</si>
  <si>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</si>
  <si>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</si>
  <si>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</si>
  <si>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</si>
  <si>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</si>
  <si>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</si>
  <si>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</si>
  <si>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</si>
  <si>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</si>
  <si>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</si>
  <si>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</si>
  <si>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</si>
  <si>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</si>
  <si>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</si>
  <si>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</si>
  <si>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</si>
  <si>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</si>
  <si>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</si>
  <si>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</si>
  <si>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</si>
  <si>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</si>
  <si>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</si>
  <si>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</si>
  <si>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</si>
  <si>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</si>
  <si>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</si>
  <si>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</si>
  <si>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</si>
  <si>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</si>
  <si>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</si>
  <si>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</si>
  <si>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</si>
  <si>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</si>
  <si>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</si>
  <si>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</si>
  <si>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</si>
  <si>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</si>
  <si>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</si>
  <si>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</si>
  <si>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</si>
  <si>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</si>
  <si>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</si>
  <si>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</si>
  <si>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</si>
  <si>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</si>
  <si>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</si>
  <si>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</si>
  <si>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</si>
  <si>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</si>
  <si>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</si>
  <si>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</si>
  <si>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</si>
  <si>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</si>
  <si>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</si>
  <si>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</si>
  <si>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</si>
  <si>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</si>
  <si>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</si>
  <si>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</si>
  <si>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</si>
  <si>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</si>
  <si>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</si>
  <si>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</si>
  <si>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</si>
  <si>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</si>
  <si>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</si>
  <si>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</si>
  <si>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</si>
  <si>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</si>
  <si>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</si>
  <si>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</si>
  <si>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</si>
  <si>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</si>
  <si>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</si>
  <si>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</si>
  <si>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</si>
  <si>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</si>
  <si>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</si>
  <si>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</si>
  <si>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</si>
  <si>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</si>
  <si>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</si>
  <si>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</si>
  <si>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</si>
  <si>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</si>
  <si>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</si>
  <si>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</si>
  <si>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</si>
  <si>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</si>
  <si>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</si>
  <si>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</si>
  <si>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</si>
  <si>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</si>
  <si>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</si>
  <si>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</si>
  <si>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</si>
  <si>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</si>
  <si>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</si>
  <si>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</si>
  <si>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</si>
  <si>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</si>
  <si>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</si>
  <si>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</si>
  <si>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</si>
  <si>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</si>
  <si>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</si>
  <si>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</si>
  <si>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</si>
  <si>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</si>
  <si>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</si>
  <si>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</si>
  <si>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</si>
  <si>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</si>
  <si>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</si>
  <si>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</si>
  <si>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</si>
  <si>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</si>
  <si>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</si>
  <si>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</si>
  <si>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</si>
  <si>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</si>
  <si>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</si>
  <si>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</si>
  <si>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</si>
  <si>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</si>
  <si>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</si>
  <si>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</si>
  <si>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</si>
  <si>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</si>
  <si>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</si>
  <si>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</si>
  <si>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</si>
  <si>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</si>
  <si>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</si>
  <si>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</si>
  <si>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</si>
  <si>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</si>
  <si>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</si>
  <si>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</si>
  <si>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</si>
  <si>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</si>
  <si>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</si>
  <si>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</si>
  <si>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</si>
  <si>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</si>
  <si>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</si>
  <si>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</si>
  <si>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</si>
  <si>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</si>
  <si>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</si>
  <si>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</si>
  <si>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</si>
  <si>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</si>
  <si>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</si>
  <si>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</si>
  <si>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</si>
  <si>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</si>
  <si>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</si>
  <si>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</si>
  <si>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</si>
  <si>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</si>
  <si>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</si>
  <si>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</si>
  <si>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</si>
  <si>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</si>
  <si>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</si>
  <si>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</si>
  <si>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</si>
  <si>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</si>
  <si>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</si>
  <si>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</si>
  <si>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</si>
  <si>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</si>
  <si>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</si>
  <si>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</si>
  <si>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</si>
  <si>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</si>
  <si>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</si>
  <si>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</si>
  <si>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</si>
  <si>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</si>
  <si>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</si>
  <si>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</si>
  <si>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</si>
  <si>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</si>
  <si>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</si>
  <si>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</si>
  <si>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</si>
  <si>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</si>
  <si>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</si>
  <si>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</si>
  <si>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</si>
  <si>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</si>
  <si>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</si>
  <si>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</si>
  <si>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</si>
  <si>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</si>
  <si>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</si>
  <si>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</si>
  <si>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</si>
  <si>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</si>
  <si>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</si>
  <si>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</si>
  <si>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</si>
  <si>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</si>
  <si>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</si>
  <si>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</si>
  <si>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</si>
  <si>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</si>
  <si>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</si>
  <si>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</si>
  <si>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</si>
  <si>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</si>
  <si>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</si>
  <si>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</si>
  <si>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</si>
  <si>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</si>
  <si>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</si>
  <si>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</si>
  <si>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</si>
  <si>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</si>
  <si>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</si>
  <si>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</si>
  <si>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</si>
  <si>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</si>
  <si>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</si>
  <si>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</si>
  <si>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</si>
  <si>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</si>
  <si>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</si>
  <si>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</si>
  <si>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</si>
  <si>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</si>
  <si>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</si>
  <si>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</si>
  <si>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</si>
  <si>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</si>
  <si>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</si>
  <si>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</si>
  <si>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</si>
  <si>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</si>
  <si>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</si>
  <si>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</si>
  <si>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</si>
  <si>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</si>
  <si>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</si>
  <si>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</si>
  <si>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</si>
  <si>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</si>
  <si>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</si>
  <si>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</si>
  <si>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</si>
  <si>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</si>
  <si>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</si>
  <si>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</si>
  <si>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</si>
  <si>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</si>
  <si>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</si>
  <si>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</si>
  <si>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</si>
  <si>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</si>
  <si>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</si>
  <si>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</si>
  <si>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</si>
  <si>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</si>
  <si>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</si>
  <si>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</si>
  <si>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</si>
  <si>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</si>
  <si>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</si>
  <si>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</si>
  <si>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</si>
  <si>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</si>
  <si>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</si>
  <si>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</si>
  <si>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</si>
  <si>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</si>
  <si>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</si>
  <si>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</si>
  <si>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</si>
  <si>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</si>
  <si>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</si>
  <si>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</si>
  <si>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</si>
  <si>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</si>
  <si>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</si>
  <si>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</si>
  <si>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</si>
  <si>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</si>
  <si>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</si>
  <si>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</si>
  <si>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</si>
  <si>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</si>
  <si>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</si>
  <si>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</si>
  <si>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</si>
  <si>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</si>
  <si>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</si>
  <si>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</si>
  <si>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</si>
  <si>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</si>
  <si>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</si>
  <si>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</si>
  <si>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</si>
  <si>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</si>
  <si>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</si>
  <si>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</si>
  <si>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</si>
  <si>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</si>
  <si>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</si>
  <si>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</si>
  <si>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</si>
  <si>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</si>
  <si>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</si>
  <si>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</si>
  <si>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</si>
  <si>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</si>
  <si>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</si>
  <si>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</si>
  <si>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</si>
  <si>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</si>
  <si>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</si>
  <si>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</si>
  <si>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</si>
  <si>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</si>
  <si>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</si>
  <si>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</si>
  <si>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</si>
  <si>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</si>
  <si>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</si>
  <si>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</si>
  <si>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</si>
  <si>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</si>
  <si>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</si>
  <si>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</si>
  <si>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</si>
  <si>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</si>
  <si>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</si>
  <si>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</si>
  <si>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</si>
  <si>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</si>
  <si>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</si>
  <si>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</si>
  <si>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</si>
  <si>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</si>
  <si>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</si>
  <si>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</si>
  <si>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</si>
  <si>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</si>
  <si>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</si>
  <si>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</si>
  <si>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</si>
  <si>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</si>
  <si>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</si>
  <si>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</si>
  <si>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</si>
  <si>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</si>
  <si>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</si>
  <si>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</si>
  <si>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</si>
  <si>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</si>
  <si>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</si>
  <si>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</si>
  <si>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</si>
  <si>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</si>
  <si>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</si>
  <si>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</si>
  <si>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</si>
  <si>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</si>
  <si>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</si>
  <si>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</si>
  <si>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</si>
  <si>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</si>
  <si>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</si>
  <si>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</si>
  <si>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</si>
  <si>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</si>
  <si>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</si>
  <si>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</si>
  <si>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</si>
  <si>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</si>
  <si>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</si>
  <si>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</si>
  <si>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</si>
  <si>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</si>
  <si>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</si>
  <si>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</si>
  <si>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</si>
  <si>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</si>
  <si>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</si>
  <si>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</si>
  <si>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</si>
  <si>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</si>
  <si>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</si>
  <si>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</si>
  <si>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</si>
  <si>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</si>
  <si>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</si>
  <si>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</si>
  <si>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</si>
  <si>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</si>
  <si>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</si>
  <si>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</si>
  <si>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</si>
  <si>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</si>
  <si>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</si>
  <si>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</si>
  <si>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</si>
  <si>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</si>
  <si>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</si>
  <si>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</si>
  <si>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</si>
  <si>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</si>
  <si>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</si>
  <si>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</si>
  <si>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</si>
  <si>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</si>
  <si>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</si>
  <si>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</si>
  <si>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</si>
  <si>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</si>
  <si>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</si>
  <si>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</si>
  <si>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</si>
  <si>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</si>
  <si>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</si>
  <si>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</si>
  <si>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</si>
  <si>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</si>
  <si>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</si>
  <si>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</si>
  <si>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</si>
  <si>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</si>
  <si>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</si>
  <si>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</si>
  <si>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</si>
  <si>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</si>
  <si>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</si>
  <si>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</si>
  <si>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</si>
  <si>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</si>
  <si>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</si>
  <si>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</si>
  <si>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</si>
  <si>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</si>
  <si>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</si>
  <si>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</si>
  <si>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</si>
  <si>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</si>
  <si>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</si>
  <si>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</si>
  <si>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</si>
  <si>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</si>
  <si>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</si>
  <si>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</si>
  <si>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</si>
  <si>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</si>
  <si>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</si>
  <si>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</si>
  <si>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</si>
  <si>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</si>
  <si>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</si>
  <si>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</si>
  <si>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</si>
  <si>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</si>
  <si>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</si>
  <si>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</si>
  <si>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</si>
  <si>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</si>
  <si>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</si>
  <si>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</si>
  <si>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</si>
  <si>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</si>
  <si>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</si>
  <si>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</si>
  <si>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</si>
  <si>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</si>
  <si>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</si>
  <si>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</si>
  <si>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</si>
  <si>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</si>
  <si>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</si>
  <si>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</si>
  <si>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</si>
  <si>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</si>
  <si>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</si>
  <si>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</si>
  <si>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</si>
  <si>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</si>
  <si>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</si>
  <si>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</si>
  <si>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</si>
  <si>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</si>
  <si>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</si>
  <si>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</si>
  <si>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</si>
  <si>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</si>
  <si>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</si>
  <si>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</si>
  <si>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</si>
  <si>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</si>
  <si>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</si>
  <si>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</si>
  <si>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</si>
  <si>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</si>
  <si>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</si>
  <si>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</si>
  <si>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</si>
  <si>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</si>
  <si>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</si>
  <si>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</si>
  <si>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</si>
  <si>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</si>
  <si>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</si>
  <si>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</si>
  <si>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</si>
  <si>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</si>
  <si>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</si>
  <si>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</si>
  <si>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</si>
  <si>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</si>
  <si>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</si>
  <si>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</si>
  <si>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</si>
  <si>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</si>
  <si>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</si>
  <si>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</si>
  <si>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</si>
  <si>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</si>
  <si>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</si>
  <si>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</si>
  <si>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</si>
  <si>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</si>
  <si>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</si>
  <si>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</si>
  <si>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</si>
  <si>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</si>
  <si>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</si>
  <si>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</si>
  <si>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</si>
  <si>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</si>
  <si>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</si>
  <si>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</si>
  <si>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</si>
  <si>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</si>
  <si>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</si>
  <si>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</si>
  <si>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</si>
  <si>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</si>
  <si>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</si>
  <si>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</si>
  <si>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</si>
  <si>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</si>
  <si>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</si>
  <si>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</si>
  <si>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</si>
  <si>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</si>
  <si>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</si>
  <si>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</si>
  <si>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</si>
  <si>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</si>
  <si>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</si>
  <si>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</si>
  <si>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</si>
  <si>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</si>
  <si>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</si>
  <si>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</si>
  <si>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</si>
  <si>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</si>
  <si>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</si>
  <si>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</si>
  <si>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</si>
  <si>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</si>
  <si>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</si>
  <si>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</si>
  <si>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</si>
  <si>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</si>
  <si>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</si>
  <si>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</si>
  <si>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</si>
  <si>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</si>
  <si>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</si>
  <si>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</si>
  <si>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</si>
  <si>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</si>
  <si>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</si>
  <si>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</si>
  <si>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</si>
  <si>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</si>
  <si>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</si>
  <si>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</si>
  <si>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</si>
  <si>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</si>
  <si>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</si>
  <si>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</si>
  <si>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</si>
  <si>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</si>
  <si>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</si>
  <si>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</si>
  <si>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</si>
  <si>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</si>
  <si>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</si>
  <si>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</si>
  <si>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</si>
  <si>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</si>
  <si>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</si>
  <si>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</si>
  <si>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</si>
  <si>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</si>
  <si>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</si>
  <si>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</si>
  <si>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</si>
  <si>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</si>
  <si>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</si>
  <si>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</si>
  <si>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</si>
  <si>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</si>
  <si>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</si>
  <si>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</si>
  <si>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</si>
  <si>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</si>
  <si>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</si>
  <si>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</si>
  <si>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</si>
  <si>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</si>
  <si>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</si>
  <si>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</si>
  <si>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</si>
  <si>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</si>
  <si>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</si>
  <si>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</si>
  <si>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</si>
  <si>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</si>
  <si>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</si>
  <si>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</si>
  <si>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</si>
  <si>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</si>
  <si>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</si>
  <si>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</si>
  <si>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</si>
  <si>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</si>
  <si>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</si>
  <si>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</si>
  <si>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</si>
  <si>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</si>
  <si>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</si>
  <si>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</si>
  <si>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</si>
  <si>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</si>
  <si>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</si>
  <si>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</si>
  <si>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</si>
  <si>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</si>
  <si>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</si>
  <si>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</si>
  <si>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</si>
  <si>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</si>
  <si>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</si>
  <si>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</si>
  <si>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</si>
  <si>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</si>
  <si>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</si>
  <si>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</si>
  <si>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</si>
  <si>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</si>
  <si>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</si>
  <si>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</si>
  <si>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</si>
  <si>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</si>
  <si>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</si>
  <si>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</si>
  <si>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</si>
  <si>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</si>
  <si>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</si>
  <si>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</si>
  <si>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</si>
  <si>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</si>
  <si>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</si>
  <si>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</si>
  <si>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</si>
  <si>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</si>
  <si>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</si>
  <si>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</si>
  <si>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</si>
  <si>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</si>
  <si>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</si>
  <si>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</si>
  <si>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</si>
  <si>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</si>
  <si>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</si>
  <si>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</si>
  <si>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</si>
  <si>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</si>
  <si>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</si>
  <si>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</si>
  <si>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</si>
  <si>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</si>
  <si>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</si>
  <si>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</si>
  <si>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</si>
  <si>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</si>
  <si>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</si>
  <si>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</si>
  <si>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</si>
  <si>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</si>
  <si>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</si>
  <si>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</si>
  <si>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</si>
  <si>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</si>
  <si>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</si>
  <si>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</si>
  <si>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</si>
  <si>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</si>
  <si>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</si>
  <si>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</si>
  <si>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</si>
  <si>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</si>
  <si>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</si>
  <si>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</si>
  <si>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</si>
  <si>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</si>
  <si>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</si>
  <si>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</si>
  <si>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</si>
  <si>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</si>
  <si>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</si>
  <si>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</si>
  <si>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</si>
  <si>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</si>
  <si>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</si>
  <si>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</si>
  <si>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</si>
  <si>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</si>
  <si>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</si>
  <si>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</si>
  <si>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</si>
  <si>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</si>
  <si>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</si>
  <si>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</si>
  <si>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</si>
  <si>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</si>
  <si>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</si>
  <si>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</si>
  <si>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</si>
  <si>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</si>
  <si>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</si>
  <si>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</si>
  <si>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</si>
  <si>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</si>
  <si>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</si>
  <si>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</si>
  <si>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</si>
  <si>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</si>
  <si>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</si>
  <si>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</si>
  <si>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</si>
  <si>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</si>
  <si>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</si>
  <si>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</si>
  <si>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</si>
  <si>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</si>
  <si>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</si>
  <si>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</si>
  <si>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</si>
  <si>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</si>
  <si>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</si>
  <si>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</si>
  <si>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</si>
  <si>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</si>
  <si>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</si>
  <si>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</si>
  <si>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</si>
  <si>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</si>
  <si>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</si>
  <si>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</si>
  <si>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</si>
  <si>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</si>
  <si>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</si>
  <si>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</si>
  <si>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</si>
  <si>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</si>
  <si>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</si>
  <si>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</si>
  <si>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</si>
  <si>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</si>
  <si>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</si>
  <si>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</si>
  <si>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</si>
  <si>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</si>
  <si>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</si>
  <si>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</si>
  <si>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</si>
  <si>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</si>
  <si>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</si>
  <si>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</si>
  <si>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</si>
  <si>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</si>
  <si>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</si>
  <si>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</si>
  <si>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</si>
  <si>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</si>
  <si>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</si>
  <si>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</si>
  <si>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</si>
  <si>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</si>
  <si>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</si>
  <si>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</si>
  <si>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</si>
  <si>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</si>
  <si>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</si>
  <si>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</si>
  <si>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</si>
  <si>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</si>
  <si>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</si>
  <si>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</si>
  <si>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</si>
  <si>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</si>
  <si>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</si>
  <si>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</si>
  <si>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</si>
  <si>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</si>
  <si>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</si>
  <si>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</si>
  <si>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</si>
  <si>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</si>
  <si>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</si>
  <si>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</si>
  <si>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</si>
  <si>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</si>
  <si>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</si>
  <si>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</si>
  <si>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</si>
  <si>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</si>
  <si>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</si>
  <si>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</si>
  <si>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</si>
  <si>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</si>
  <si>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</si>
  <si>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</si>
  <si>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</si>
  <si>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</si>
  <si>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</si>
  <si>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</si>
  <si>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</si>
  <si>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</si>
  <si>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</si>
  <si>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</si>
  <si>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</si>
  <si>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</si>
  <si>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</si>
  <si>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</si>
  <si>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</si>
  <si>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</si>
  <si>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</si>
  <si>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</si>
  <si>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</si>
  <si>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</si>
  <si>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</si>
  <si>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</si>
  <si>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</si>
  <si>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</si>
  <si>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</si>
  <si>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</si>
  <si>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</si>
  <si>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</si>
  <si>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</si>
  <si>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</si>
  <si>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</si>
  <si>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</si>
  <si>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</si>
  <si>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</si>
  <si>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</si>
  <si>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</si>
  <si>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</si>
  <si>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</si>
  <si>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</si>
  <si>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</si>
  <si>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</si>
  <si>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</si>
  <si>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</si>
  <si>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</si>
  <si>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</si>
  <si>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</si>
  <si>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</si>
  <si>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</si>
  <si>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</si>
  <si>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</si>
  <si>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</si>
  <si>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</si>
  <si>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</si>
  <si>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</si>
  <si>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</si>
  <si>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</si>
  <si>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</si>
  <si>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</si>
  <si>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</si>
  <si>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</si>
  <si>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</si>
  <si>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</si>
  <si>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</si>
  <si>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</si>
  <si>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</si>
  <si>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</si>
  <si>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</si>
  <si>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</si>
  <si>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</si>
  <si>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</si>
  <si>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</si>
  <si>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</si>
  <si>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</si>
  <si>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</si>
  <si>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</si>
  <si>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</si>
  <si>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</si>
  <si>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</si>
  <si>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</si>
  <si>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</si>
  <si>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</si>
  <si>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</si>
  <si>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</si>
  <si>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</si>
  <si>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</si>
  <si>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</si>
  <si>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</si>
  <si>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</si>
  <si>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</si>
  <si>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</si>
  <si>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</si>
  <si>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</si>
  <si>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</si>
  <si>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</si>
  <si>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</si>
  <si>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</si>
  <si>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</si>
  <si>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</si>
  <si>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</si>
  <si>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</si>
  <si>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</si>
  <si>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</si>
  <si>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</si>
  <si>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</si>
  <si>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</si>
  <si>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</si>
  <si>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</si>
  <si>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</si>
  <si>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</si>
  <si>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</si>
  <si>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</si>
  <si>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</si>
  <si>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</si>
  <si>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</si>
  <si>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</si>
  <si>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</si>
  <si>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</si>
  <si>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</si>
  <si>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</si>
  <si>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</si>
  <si>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</si>
  <si>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</si>
  <si>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</si>
  <si>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</si>
  <si>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</si>
  <si>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</si>
  <si>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</si>
  <si>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</si>
  <si>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</si>
  <si>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</si>
  <si>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</si>
  <si>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</si>
  <si>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</si>
  <si>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</si>
  <si>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</si>
  <si>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</si>
  <si>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</si>
  <si>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</si>
  <si>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</si>
  <si>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</si>
  <si>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</si>
  <si>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</si>
  <si>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</si>
  <si>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</si>
  <si>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</si>
  <si>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</si>
  <si>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</si>
  <si>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</si>
  <si>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</si>
  <si>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</si>
  <si>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</si>
  <si>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</si>
  <si>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</si>
  <si>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</si>
  <si>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</si>
  <si>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</si>
  <si>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</si>
  <si>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</si>
  <si>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</si>
  <si>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</si>
  <si>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</si>
  <si>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</si>
  <si>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</si>
  <si>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</si>
  <si>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</si>
  <si>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</si>
  <si>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</si>
  <si>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</si>
  <si>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</si>
  <si>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</si>
  <si>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</si>
  <si>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</si>
  <si>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</si>
  <si>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</si>
  <si>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</si>
  <si>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</si>
  <si>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</si>
  <si>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</si>
  <si>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</si>
  <si>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</si>
  <si>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</si>
  <si>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</si>
  <si>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</si>
  <si>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</si>
  <si>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</si>
  <si>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</si>
  <si>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</si>
  <si>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</si>
  <si>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</si>
  <si>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</si>
  <si>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</si>
  <si>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</si>
  <si>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</si>
  <si>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</si>
  <si>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</si>
  <si>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</si>
  <si>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</si>
  <si>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</si>
  <si>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</si>
  <si>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</si>
  <si>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</si>
  <si>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</si>
  <si>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</si>
  <si>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</si>
  <si>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</si>
  <si>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</si>
  <si>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</si>
  <si>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</si>
  <si>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</si>
  <si>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</si>
  <si>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</si>
  <si>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</si>
  <si>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</si>
  <si>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</si>
  <si>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</si>
  <si>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</si>
  <si>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</si>
  <si>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</si>
  <si>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</si>
  <si>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</si>
  <si>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</si>
  <si>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</si>
  <si>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</si>
  <si>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</si>
  <si>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</si>
  <si>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</si>
  <si>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</si>
  <si>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</si>
  <si>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</si>
  <si>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</si>
  <si>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</si>
  <si>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</si>
  <si>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</si>
  <si>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</si>
  <si>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</si>
  <si>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</si>
  <si>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</si>
  <si>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</si>
  <si>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</si>
  <si>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</si>
  <si>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</si>
  <si>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</si>
  <si>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</si>
  <si>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</si>
  <si>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</si>
  <si>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</si>
  <si>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</si>
  <si>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</si>
  <si>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</si>
  <si>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</si>
  <si>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</si>
  <si>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</si>
  <si>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</si>
  <si>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</si>
  <si>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</si>
  <si>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</si>
  <si>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</si>
  <si>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</si>
  <si>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</si>
  <si>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</si>
  <si>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</si>
  <si>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</si>
  <si>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</si>
  <si>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</si>
  <si>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</si>
  <si>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</si>
  <si>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</si>
  <si>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</si>
  <si>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</si>
  <si>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</si>
  <si>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</si>
  <si>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</si>
  <si>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</si>
  <si>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</si>
  <si>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</si>
  <si>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</si>
  <si>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</si>
  <si>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</si>
  <si>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</si>
  <si>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</si>
  <si>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</si>
  <si>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</si>
  <si>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</si>
  <si>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</si>
  <si>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</si>
  <si>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</si>
  <si>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</si>
  <si>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</si>
  <si>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</si>
  <si>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</si>
  <si>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</si>
  <si>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</si>
  <si>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</si>
  <si>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</si>
  <si>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</si>
  <si>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</si>
  <si>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</si>
  <si>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</si>
  <si>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</si>
  <si>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</si>
  <si>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</si>
  <si>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</si>
  <si>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</si>
  <si>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</si>
  <si>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</si>
  <si>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</si>
  <si>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</si>
  <si>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</si>
  <si>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</si>
  <si>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</si>
  <si>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</si>
  <si>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</si>
  <si>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</si>
  <si>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</si>
  <si>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</si>
  <si>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</si>
  <si>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</si>
  <si>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</si>
  <si>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</si>
  <si>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</si>
  <si>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</si>
  <si>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</si>
  <si>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</si>
  <si>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</si>
  <si>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</si>
  <si>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</si>
  <si>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</si>
  <si>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</si>
  <si>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</si>
  <si>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</si>
  <si>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</si>
  <si>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</si>
  <si>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</si>
  <si>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</si>
  <si>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</si>
  <si>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</si>
  <si>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</si>
  <si>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</si>
  <si>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</si>
  <si>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</si>
  <si>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</si>
  <si>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</si>
  <si>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</si>
  <si>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</si>
  <si>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</si>
  <si>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</si>
  <si>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</si>
  <si>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</si>
  <si>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</si>
  <si>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</si>
  <si>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</si>
  <si>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</si>
  <si>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</si>
  <si>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</si>
  <si>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</si>
  <si>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</si>
  <si>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</si>
  <si>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</si>
  <si>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</si>
  <si>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</si>
  <si>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</si>
  <si>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</si>
  <si>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</si>
  <si>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</si>
  <si>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</si>
  <si>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</si>
  <si>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</si>
  <si>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</si>
  <si>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</si>
  <si>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</si>
  <si>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</si>
  <si>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</si>
  <si>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</si>
  <si>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</si>
  <si>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</si>
  <si>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</si>
  <si>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</si>
  <si>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</si>
  <si>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</si>
  <si>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</si>
  <si>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</si>
  <si>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</si>
  <si>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</si>
  <si>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</si>
  <si>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</si>
  <si>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</si>
  <si>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</si>
  <si>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</si>
  <si>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</si>
  <si>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</si>
  <si>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</si>
  <si>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</si>
  <si>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</si>
  <si>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</si>
  <si>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</si>
  <si>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</si>
  <si>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</si>
  <si>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</si>
  <si>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</si>
  <si>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</si>
  <si>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</si>
  <si>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</si>
  <si>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</si>
  <si>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</si>
  <si>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</si>
  <si>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</si>
  <si>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</si>
  <si>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</si>
  <si>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</si>
  <si>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</si>
  <si>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</si>
  <si>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</si>
  <si>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</si>
  <si>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</si>
  <si>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</si>
  <si>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</si>
  <si>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</si>
  <si>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</si>
  <si>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</si>
  <si>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</si>
  <si>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</si>
  <si>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</si>
  <si>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</si>
  <si>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</si>
  <si>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</si>
  <si>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</si>
  <si>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</si>
  <si>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</si>
  <si>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</si>
  <si>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</si>
  <si>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</si>
  <si>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</si>
  <si>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</si>
  <si>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</si>
  <si>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</si>
  <si>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</si>
  <si>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</si>
  <si>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</si>
  <si>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</si>
  <si>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</si>
  <si>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</si>
  <si>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</si>
  <si>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</si>
  <si>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</si>
  <si>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</si>
  <si>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</si>
  <si>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</si>
  <si>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</si>
  <si>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</si>
  <si>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</si>
  <si>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</si>
  <si>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</si>
  <si>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</si>
  <si>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</si>
  <si>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</si>
  <si>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</si>
  <si>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</si>
  <si>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</si>
  <si>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</si>
  <si>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</si>
  <si>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</si>
  <si>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</si>
  <si>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</si>
  <si>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</si>
  <si>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</si>
  <si>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</si>
  <si>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</si>
  <si>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</si>
  <si>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</si>
  <si>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</si>
  <si>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</si>
  <si>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</si>
  <si>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</si>
  <si>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</si>
  <si>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</si>
  <si>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</si>
  <si>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</si>
  <si>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</si>
  <si>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</si>
  <si>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</si>
  <si>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</si>
  <si>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</si>
  <si>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</si>
  <si>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</si>
  <si>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</si>
  <si>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</si>
  <si>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</si>
  <si>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</si>
  <si>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</si>
  <si>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</si>
  <si>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</si>
  <si>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</si>
  <si>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</si>
  <si>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</si>
  <si>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</si>
  <si>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</si>
  <si>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</si>
  <si>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</si>
  <si>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</si>
  <si>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</si>
  <si>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</si>
  <si>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</si>
  <si>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</si>
  <si>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</si>
  <si>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</si>
  <si>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</si>
  <si>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</si>
  <si>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</si>
  <si>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</si>
  <si>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</si>
  <si>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</si>
  <si>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</si>
  <si>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</si>
  <si>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</si>
  <si>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</si>
  <si>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</si>
  <si>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</si>
  <si>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</si>
  <si>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</si>
  <si>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</si>
  <si>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</si>
  <si>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</si>
  <si>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</si>
  <si>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</si>
  <si>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</si>
  <si>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</si>
  <si>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</si>
  <si>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</si>
  <si>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</si>
  <si>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</si>
  <si>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</si>
  <si>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</si>
  <si>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</si>
  <si>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</si>
  <si>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</si>
  <si>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</si>
  <si>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</si>
  <si>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</si>
  <si>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</si>
  <si>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</si>
  <si>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</si>
  <si>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</si>
  <si>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</si>
  <si>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</si>
  <si>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</si>
  <si>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</si>
  <si>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</si>
  <si>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</si>
  <si>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</si>
  <si>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</si>
  <si>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</si>
  <si>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</si>
  <si>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</si>
  <si>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</si>
  <si>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</si>
  <si>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</si>
  <si>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</si>
  <si>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</si>
  <si>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</si>
  <si>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</si>
  <si>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</si>
  <si>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</si>
  <si>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</si>
  <si>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</si>
  <si>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</si>
  <si>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</si>
  <si>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</si>
  <si>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</si>
  <si>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</si>
  <si>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</si>
  <si>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</si>
  <si>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</si>
  <si>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</si>
  <si>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</si>
  <si>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</si>
  <si>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</si>
  <si>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</si>
  <si>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</si>
  <si>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</si>
  <si>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</si>
  <si>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</si>
  <si>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</si>
  <si>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</si>
  <si>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</si>
  <si>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</si>
  <si>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</si>
  <si>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</si>
  <si>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</si>
  <si>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</si>
  <si>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</si>
  <si>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</si>
  <si>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</si>
  <si>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</si>
  <si>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</si>
  <si>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</si>
  <si>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</si>
  <si>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</si>
  <si>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</si>
  <si>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</si>
  <si>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</si>
  <si>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</si>
  <si>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</si>
  <si>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</si>
  <si>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</si>
  <si>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</si>
  <si>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</si>
  <si>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</si>
  <si>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</si>
  <si>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</si>
  <si>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</si>
  <si>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</si>
  <si>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</si>
  <si>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</si>
  <si>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</si>
  <si>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</si>
  <si>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</si>
  <si>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</si>
  <si>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</si>
  <si>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</si>
  <si>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</si>
  <si>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</si>
  <si>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</si>
  <si>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</si>
  <si>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</si>
  <si>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</si>
  <si>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</si>
  <si>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</si>
  <si>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</si>
  <si>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</si>
  <si>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</si>
  <si>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</si>
  <si>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</si>
  <si>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</si>
  <si>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</si>
  <si>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</si>
  <si>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</si>
  <si>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</si>
  <si>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</si>
  <si>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</si>
  <si>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</si>
  <si>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</si>
  <si>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</si>
  <si>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</si>
  <si>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</si>
  <si>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</si>
  <si>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</si>
  <si>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</si>
  <si>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</si>
  <si>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</si>
  <si>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</si>
  <si>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</si>
  <si>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</si>
  <si>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</si>
  <si>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</si>
  <si>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</si>
  <si>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</si>
  <si>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</si>
  <si>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</si>
  <si>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</si>
  <si>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</si>
  <si>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</si>
  <si>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</si>
  <si>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</si>
  <si>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</si>
  <si>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</si>
  <si>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</si>
  <si>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</si>
  <si>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</si>
  <si>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</si>
  <si>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</si>
  <si>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</si>
  <si>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</si>
  <si>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</si>
  <si>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</si>
  <si>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</si>
  <si>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</si>
  <si>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</si>
  <si>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</si>
  <si>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</si>
  <si>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</si>
  <si>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</si>
  <si>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</si>
  <si>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</si>
  <si>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</si>
  <si>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</si>
  <si>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</si>
  <si>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</si>
  <si>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</si>
  <si>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</si>
  <si>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</si>
  <si>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</si>
  <si>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</si>
  <si>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</si>
  <si>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</si>
  <si>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</si>
  <si>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</si>
  <si>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</si>
  <si>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</si>
  <si>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</si>
  <si>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</si>
  <si>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</si>
  <si>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</si>
  <si>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</si>
  <si>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</si>
  <si>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</si>
  <si>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</si>
  <si>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</si>
  <si>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</si>
  <si>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</si>
  <si>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</si>
  <si>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</si>
  <si>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</si>
  <si>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</si>
  <si>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</si>
  <si>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</si>
  <si>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</si>
  <si>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</si>
  <si>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</si>
  <si>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</si>
  <si>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</si>
  <si>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</si>
  <si>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</si>
  <si>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</si>
  <si>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</si>
  <si>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</si>
  <si>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</si>
  <si>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</si>
  <si>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</si>
  <si>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</si>
  <si>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</si>
  <si>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</si>
  <si>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</si>
  <si>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</si>
  <si>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</si>
  <si>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</si>
  <si>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</si>
  <si>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</si>
  <si>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</si>
  <si>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</si>
  <si>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</si>
  <si>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</si>
  <si>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</si>
  <si>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</si>
  <si>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</si>
  <si>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</si>
  <si>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</si>
  <si>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</si>
  <si>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</si>
  <si>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</si>
  <si>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</si>
  <si>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</si>
  <si>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</si>
  <si>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</si>
  <si>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</si>
  <si>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</si>
  <si>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</si>
  <si>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</si>
  <si>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</si>
  <si>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</si>
  <si>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</si>
  <si>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</si>
  <si>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</si>
  <si>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</si>
  <si>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</si>
  <si>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</si>
  <si>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</si>
  <si>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</si>
  <si>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</si>
  <si>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</si>
  <si>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</si>
  <si>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</si>
  <si>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</si>
  <si>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</si>
  <si>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</si>
  <si>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</si>
  <si>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</si>
  <si>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</si>
  <si>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</si>
  <si>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</si>
  <si>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</si>
  <si>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</si>
  <si>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</si>
  <si>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</si>
  <si>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</si>
  <si>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</si>
  <si>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</si>
  <si>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</si>
  <si>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</si>
  <si>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</si>
  <si>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</si>
  <si>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</si>
  <si>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</si>
  <si>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</si>
  <si>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</si>
  <si>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</si>
  <si>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</si>
  <si>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</si>
  <si>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</si>
  <si>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</si>
  <si>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</si>
  <si>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</si>
  <si>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</si>
  <si>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</si>
  <si>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</si>
  <si>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</si>
  <si>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</si>
  <si>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</si>
  <si>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</si>
  <si>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</si>
  <si>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</si>
  <si>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</si>
  <si>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</si>
  <si>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</si>
  <si>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</si>
  <si>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</si>
  <si>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</si>
  <si>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</si>
  <si>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</si>
  <si>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</si>
  <si>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</si>
  <si>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</si>
  <si>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</si>
  <si>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</si>
  <si>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</si>
  <si>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</si>
  <si>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</si>
  <si>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</si>
  <si>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</si>
  <si>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</si>
  <si>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</si>
  <si>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</si>
  <si>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</si>
  <si>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</si>
  <si>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</si>
  <si>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</si>
  <si>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</si>
  <si>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</si>
  <si>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</si>
  <si>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</si>
  <si>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</si>
  <si>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</si>
  <si>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</si>
  <si>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</si>
  <si>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</si>
  <si>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</si>
  <si>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</si>
  <si>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</si>
  <si>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</si>
  <si>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</si>
  <si>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</si>
  <si>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</si>
  <si>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</si>
  <si>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</si>
  <si>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</si>
  <si>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</si>
  <si>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</si>
  <si>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</si>
  <si>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</si>
  <si>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</si>
  <si>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</si>
  <si>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</si>
  <si>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</si>
  <si>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</si>
  <si>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</si>
  <si>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</si>
  <si>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</si>
  <si>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</si>
  <si>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</si>
  <si>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</si>
  <si>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</si>
  <si>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</si>
  <si>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</si>
  <si>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</si>
  <si>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</si>
  <si>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</si>
  <si>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</si>
  <si>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</si>
  <si>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</si>
  <si>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</si>
  <si>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</si>
  <si>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</si>
  <si>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</si>
  <si>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</si>
  <si>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</si>
  <si>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</si>
  <si>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</si>
  <si>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</si>
  <si>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</si>
  <si>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</si>
  <si>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</si>
  <si>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</si>
  <si>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</si>
  <si>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</si>
  <si>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</si>
  <si>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</si>
  <si>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</si>
  <si>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</si>
  <si>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</si>
  <si>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</si>
  <si>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</si>
  <si>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</si>
  <si>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</si>
  <si>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</si>
  <si>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</si>
  <si>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</si>
  <si>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</si>
  <si>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</si>
  <si>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</si>
  <si>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</si>
  <si>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</si>
  <si>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</si>
  <si>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</si>
  <si>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</si>
  <si>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</si>
  <si>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</si>
  <si>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</si>
  <si>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</si>
  <si>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</si>
  <si>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</si>
  <si>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</si>
  <si>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</si>
  <si>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</si>
  <si>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</si>
  <si>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</si>
  <si>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</si>
  <si>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</si>
  <si>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</si>
  <si>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</si>
  <si>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</si>
  <si>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</si>
  <si>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</si>
  <si>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</si>
  <si>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</si>
  <si>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</si>
  <si>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</si>
  <si>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</si>
  <si>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</si>
  <si>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</si>
  <si>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</si>
  <si>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</si>
  <si>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</si>
  <si>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</si>
  <si>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</si>
  <si>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</si>
  <si>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</si>
  <si>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</si>
  <si>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</si>
  <si>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</si>
  <si>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</si>
  <si>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</si>
  <si>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</si>
  <si>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</si>
  <si>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</si>
  <si>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</si>
  <si>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</si>
  <si>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</si>
  <si>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</si>
  <si>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</si>
  <si>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</si>
  <si>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</si>
  <si>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</si>
  <si>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</si>
  <si>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</si>
  <si>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</si>
  <si>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</si>
  <si>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</si>
  <si>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</si>
  <si>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</si>
  <si>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</si>
  <si>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</si>
  <si>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</si>
  <si>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</si>
  <si>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</si>
  <si>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</si>
  <si>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</si>
  <si>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</si>
  <si>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</si>
  <si>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</si>
  <si>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</si>
  <si>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</si>
  <si>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</si>
  <si>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</si>
  <si>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</si>
  <si>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</si>
  <si>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</si>
  <si>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</si>
  <si>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</si>
  <si>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</si>
  <si>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</si>
  <si>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</si>
  <si>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</si>
  <si>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</si>
  <si>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</si>
  <si>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</si>
  <si>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</si>
  <si>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</si>
  <si>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</si>
  <si>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</si>
  <si>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</si>
  <si>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</si>
  <si>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</si>
  <si>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</si>
  <si>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</si>
  <si>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</si>
  <si>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</si>
  <si>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</si>
  <si>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</si>
  <si>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</si>
  <si>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</si>
  <si>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</si>
  <si>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</si>
  <si>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</si>
  <si>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</si>
  <si>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</si>
  <si>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</si>
  <si>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</si>
  <si>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</si>
  <si>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</si>
  <si>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</si>
  <si>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</si>
  <si>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</si>
  <si>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</si>
  <si>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</si>
  <si>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</si>
  <si>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</si>
  <si>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</si>
  <si>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</si>
  <si>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</si>
  <si>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</si>
  <si>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</si>
  <si>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</si>
  <si>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</si>
  <si>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</si>
  <si>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</si>
  <si>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</si>
  <si>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</si>
  <si>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</si>
  <si>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</si>
  <si>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</si>
  <si>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</si>
  <si>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</si>
  <si>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</si>
  <si>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</si>
  <si>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</si>
  <si>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</si>
  <si>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</si>
  <si>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</si>
  <si>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</si>
  <si>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</si>
  <si>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</si>
  <si>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</si>
  <si>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</si>
  <si>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</si>
  <si>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</si>
  <si>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</si>
  <si>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</si>
  <si>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</si>
  <si>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</si>
  <si>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</si>
  <si>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</si>
  <si>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</si>
  <si>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</si>
  <si>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</si>
  <si>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</si>
  <si>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</si>
  <si>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</si>
  <si>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</si>
  <si>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</si>
  <si>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</si>
  <si>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</si>
  <si>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</si>
  <si>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</si>
  <si>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</si>
  <si>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</si>
  <si>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</si>
  <si>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</si>
  <si>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</si>
  <si>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</si>
  <si>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</si>
  <si>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</si>
  <si>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</si>
  <si>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</si>
  <si>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</si>
  <si>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</si>
  <si>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</si>
  <si>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</si>
  <si>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</si>
  <si>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</si>
  <si>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</si>
  <si>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</si>
  <si>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</si>
  <si>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</si>
  <si>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</si>
  <si>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</si>
  <si>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</si>
  <si>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</si>
  <si>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</si>
  <si>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</si>
  <si>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</si>
  <si>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</si>
  <si>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</si>
  <si>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</si>
  <si>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</si>
  <si>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</si>
  <si>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</si>
  <si>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</si>
  <si>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</si>
  <si>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</si>
  <si>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</si>
  <si>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</si>
  <si>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</si>
  <si>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</si>
  <si>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</si>
  <si>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</si>
  <si>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</si>
  <si>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</si>
  <si>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</si>
  <si>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</si>
  <si>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</si>
  <si>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</si>
  <si>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</si>
  <si>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</si>
  <si>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</si>
  <si>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</si>
  <si>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</si>
  <si>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</si>
  <si>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</si>
  <si>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</si>
  <si>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</si>
  <si>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</si>
  <si>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</si>
  <si>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</si>
  <si>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</si>
  <si>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</si>
  <si>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</si>
  <si>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</si>
  <si>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</si>
  <si>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</si>
  <si>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</si>
  <si>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</si>
  <si>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</si>
  <si>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</si>
  <si>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</si>
  <si>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</si>
  <si>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</si>
  <si>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</si>
  <si>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</si>
  <si>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</si>
  <si>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</si>
  <si>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</si>
  <si>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</si>
  <si>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</si>
  <si>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</si>
  <si>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</si>
  <si>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</si>
  <si>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</si>
  <si>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</si>
  <si>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</si>
  <si>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</si>
  <si>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</si>
  <si>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</si>
  <si>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</si>
  <si>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</si>
  <si>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</si>
  <si>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</si>
  <si>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</si>
  <si>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</si>
  <si>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</si>
  <si>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</si>
  <si>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</si>
  <si>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</si>
  <si>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</si>
  <si>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</si>
  <si>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</si>
  <si>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</si>
  <si>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</si>
  <si>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</si>
  <si>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</si>
  <si>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</si>
  <si>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</si>
  <si>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</si>
  <si>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</si>
  <si>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</si>
  <si>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</si>
  <si>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</si>
  <si>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</si>
  <si>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</si>
  <si>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</si>
  <si>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</si>
  <si>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</si>
  <si>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</si>
  <si>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</si>
  <si>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</si>
  <si>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</si>
  <si>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</si>
  <si>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</si>
  <si>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</si>
  <si>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</si>
  <si>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</si>
  <si>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</si>
  <si>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</si>
  <si>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</si>
  <si>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</si>
  <si>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</si>
  <si>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</si>
  <si>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</si>
  <si>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</si>
  <si>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</si>
  <si>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</si>
  <si>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</si>
  <si>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</si>
  <si>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</si>
  <si>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</si>
  <si>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</si>
  <si>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</si>
  <si>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</si>
  <si>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</si>
  <si>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</si>
  <si>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</si>
  <si>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</si>
  <si>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</si>
  <si>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</si>
  <si>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</si>
  <si>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</si>
  <si>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</si>
  <si>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</si>
  <si>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</si>
  <si>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</si>
  <si>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</si>
  <si>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</si>
  <si>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</si>
  <si>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</si>
  <si>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</si>
  <si>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</si>
  <si>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</si>
  <si>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</si>
  <si>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</si>
  <si>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</si>
  <si>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</si>
  <si>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</si>
  <si>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</si>
  <si>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</si>
  <si>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</si>
  <si>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</si>
  <si>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</si>
  <si>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</si>
  <si>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</si>
  <si>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</si>
  <si>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</si>
  <si>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</si>
  <si>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</si>
  <si>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</si>
  <si>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</si>
  <si>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</si>
  <si>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</si>
  <si>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</si>
  <si>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</si>
  <si>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</si>
  <si>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</si>
  <si>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</si>
  <si>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</si>
  <si>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</si>
  <si>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</si>
  <si>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</si>
  <si>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</si>
  <si>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</si>
  <si>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</si>
  <si>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</si>
  <si>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</si>
  <si>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</si>
  <si>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</si>
  <si>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</si>
  <si>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</si>
  <si>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</si>
  <si>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</si>
  <si>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</si>
  <si>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</si>
  <si>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</si>
  <si>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</si>
  <si>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</si>
  <si>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</si>
  <si>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</si>
  <si>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</si>
  <si>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</si>
  <si>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</si>
  <si>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</si>
  <si>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</si>
  <si>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</si>
  <si>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</si>
  <si>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</si>
  <si>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</si>
  <si>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</si>
  <si>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</si>
  <si>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</si>
  <si>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</si>
  <si>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</si>
  <si>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</si>
  <si>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</si>
  <si>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</si>
  <si>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</si>
  <si>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</si>
  <si>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</si>
  <si>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</si>
  <si>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</si>
  <si>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</si>
  <si>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</si>
  <si>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</si>
  <si>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</si>
  <si>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</si>
  <si>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</si>
  <si>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</si>
  <si>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</si>
  <si>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</si>
  <si>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</si>
  <si>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</si>
  <si>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</si>
  <si>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</si>
  <si>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</si>
  <si>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</si>
  <si>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</si>
  <si>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</si>
  <si>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</si>
  <si>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</si>
  <si>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</si>
  <si>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</si>
  <si>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</si>
  <si>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</si>
  <si>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</si>
  <si>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</si>
  <si>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</si>
  <si>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</si>
  <si>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</si>
  <si>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</si>
  <si>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</si>
  <si>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</si>
  <si>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</si>
  <si>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</si>
  <si>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</si>
  <si>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</si>
  <si>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</si>
  <si>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</si>
  <si>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</si>
  <si>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</si>
  <si>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</si>
  <si>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</si>
  <si>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</si>
  <si>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</si>
  <si>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</si>
  <si>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</si>
  <si>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</si>
  <si>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</si>
  <si>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</si>
  <si>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</si>
  <si>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</si>
  <si>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</si>
  <si>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</si>
  <si>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</si>
  <si>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</si>
  <si>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</si>
  <si>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</si>
  <si>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</si>
  <si>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</si>
  <si>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</si>
  <si>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</si>
  <si>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</si>
  <si>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</si>
  <si>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</si>
  <si>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</si>
  <si>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</si>
  <si>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</si>
  <si>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</si>
  <si>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</si>
  <si>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</si>
  <si>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</si>
  <si>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</si>
  <si>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</si>
  <si>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</si>
  <si>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</si>
  <si>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</si>
  <si>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</si>
  <si>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</si>
  <si>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</si>
  <si>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</si>
  <si>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</si>
  <si>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</si>
  <si>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</si>
  <si>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</si>
  <si>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</si>
  <si>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</si>
  <si>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</si>
  <si>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</si>
  <si>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</si>
  <si>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</si>
  <si>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</si>
  <si>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</si>
  <si>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</si>
  <si>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</si>
  <si>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</si>
  <si>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</si>
  <si>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</si>
  <si>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</si>
  <si>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</si>
  <si>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</si>
  <si>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</si>
  <si>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</si>
  <si>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</si>
  <si>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</si>
  <si>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</si>
  <si>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</si>
  <si>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</si>
  <si>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</si>
  <si>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</si>
  <si>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</si>
  <si>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</si>
  <si>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</si>
  <si>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</si>
  <si>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</si>
  <si>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</si>
  <si>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</si>
  <si>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</si>
  <si>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</si>
  <si>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</si>
  <si>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</si>
  <si>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</si>
  <si>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</si>
  <si>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</si>
  <si>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</si>
  <si>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</si>
  <si>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</si>
  <si>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</si>
  <si>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</si>
  <si>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</si>
  <si>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</si>
  <si>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</si>
  <si>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</si>
  <si>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</si>
  <si>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</si>
  <si>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</si>
  <si>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</si>
  <si>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</si>
  <si>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</si>
  <si>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</si>
  <si>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</si>
  <si>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</si>
  <si>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</si>
  <si>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</si>
  <si>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</si>
  <si>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</si>
  <si>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</si>
  <si>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</si>
  <si>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</si>
  <si>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</si>
  <si>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</si>
  <si>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</si>
  <si>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</si>
  <si>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</si>
  <si>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</si>
  <si>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</si>
  <si>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</si>
  <si>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</si>
  <si>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</si>
  <si>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</si>
  <si>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</si>
  <si>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</si>
  <si>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</si>
  <si>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</si>
  <si>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</si>
  <si>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</si>
  <si>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</si>
  <si>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</si>
  <si>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</si>
  <si>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</si>
  <si>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</si>
  <si>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</si>
  <si>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</si>
  <si>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</si>
  <si>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</si>
  <si>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</si>
  <si>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</si>
  <si>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</si>
  <si>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</si>
  <si>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</si>
  <si>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</si>
  <si>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</si>
  <si>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</si>
  <si>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</si>
  <si>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</si>
  <si>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</si>
  <si>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</si>
  <si>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</si>
  <si>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</si>
  <si>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</si>
  <si>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</si>
  <si>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</si>
  <si>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</si>
  <si>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</si>
  <si>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</si>
  <si>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</si>
  <si>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</si>
  <si>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</si>
  <si>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</si>
  <si>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</si>
  <si>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</si>
  <si>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</si>
  <si>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</si>
  <si>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</si>
  <si>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</si>
  <si>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</si>
  <si>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</si>
  <si>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</si>
  <si>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</si>
  <si>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</si>
  <si>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</si>
  <si>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</si>
  <si>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</si>
  <si>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</si>
  <si>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</si>
  <si>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</si>
  <si>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</si>
  <si>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</si>
  <si>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</si>
  <si>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</si>
  <si>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</si>
  <si>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</si>
  <si>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</si>
  <si>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</si>
  <si>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</si>
  <si>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</si>
  <si>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</si>
  <si>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</si>
  <si>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</si>
  <si>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</si>
  <si>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</si>
  <si>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</si>
  <si>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</si>
  <si>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</si>
  <si>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</si>
  <si>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</si>
  <si>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</si>
  <si>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</si>
  <si>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</si>
  <si>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</si>
  <si>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</si>
  <si>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</si>
  <si>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</si>
  <si>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</si>
  <si>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</si>
  <si>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</si>
  <si>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</si>
  <si>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</si>
  <si>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</si>
  <si>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</si>
  <si>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</si>
  <si>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</si>
  <si>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</si>
  <si>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</si>
  <si>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</si>
  <si>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</si>
  <si>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</si>
  <si>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</si>
  <si>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</si>
  <si>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</si>
  <si>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</si>
  <si>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</si>
  <si>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</si>
  <si>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</si>
  <si>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</si>
  <si>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</si>
  <si>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</si>
  <si>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</si>
  <si>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</si>
  <si>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</si>
  <si>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</si>
  <si>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</si>
  <si>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</si>
  <si>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</si>
  <si>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</si>
  <si>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</si>
  <si>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</si>
  <si>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</si>
  <si>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</si>
  <si>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</si>
  <si>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</si>
  <si>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</si>
  <si>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</si>
  <si>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</si>
  <si>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</si>
  <si>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</si>
  <si>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</si>
  <si>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</si>
  <si>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</si>
  <si>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</si>
  <si>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</si>
  <si>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</si>
  <si>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</si>
  <si>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</si>
  <si>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</si>
  <si>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</si>
  <si>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</si>
  <si>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</si>
  <si>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</si>
  <si>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</si>
  <si>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</si>
  <si>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</si>
  <si>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</si>
  <si>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</si>
  <si>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</si>
  <si>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</si>
  <si>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</si>
  <si>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</si>
  <si>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</si>
  <si>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</si>
  <si>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</si>
  <si>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</si>
  <si>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</si>
  <si>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</si>
  <si>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</si>
  <si>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</si>
  <si>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</si>
  <si>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</si>
  <si>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</si>
  <si>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</si>
  <si>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</si>
  <si>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</si>
  <si>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</si>
  <si>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</si>
  <si>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</si>
  <si>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</si>
  <si>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</si>
  <si>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</si>
  <si>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</si>
  <si>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</si>
  <si>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</si>
  <si>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</si>
  <si>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</si>
  <si>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</si>
  <si>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</si>
  <si>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</si>
  <si>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</si>
  <si>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</si>
  <si>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</si>
  <si>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</si>
  <si>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</si>
  <si>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</si>
  <si>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</si>
  <si>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</si>
  <si>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</si>
  <si>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</si>
  <si>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</si>
  <si>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</si>
  <si>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</si>
  <si>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</si>
  <si>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</si>
  <si>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</si>
  <si>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</si>
  <si>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</si>
  <si>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</si>
  <si>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</si>
  <si>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</si>
  <si>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</si>
  <si>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</si>
  <si>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</si>
  <si>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</si>
  <si>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</si>
  <si>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</si>
  <si>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</si>
  <si>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</si>
  <si>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</si>
  <si>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</si>
  <si>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</si>
  <si>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</si>
  <si>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</si>
  <si>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</si>
  <si>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</si>
  <si>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</si>
  <si>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</si>
  <si>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</si>
  <si>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</si>
  <si>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</si>
  <si>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</si>
  <si>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</si>
  <si>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</si>
  <si>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</si>
  <si>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</si>
  <si>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</si>
  <si>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</si>
  <si>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</si>
  <si>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</si>
  <si>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</si>
  <si>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</si>
  <si>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</si>
  <si>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</si>
  <si>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</si>
  <si>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</si>
  <si>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</si>
  <si>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</si>
  <si>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</si>
  <si>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</si>
  <si>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</si>
  <si>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</si>
  <si>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</si>
  <si>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</si>
  <si>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</si>
  <si>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</si>
  <si>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</si>
  <si>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</si>
  <si>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</si>
  <si>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</si>
  <si>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</si>
  <si>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</si>
  <si>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</si>
  <si>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</si>
  <si>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</si>
  <si>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</si>
  <si>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</si>
  <si>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</si>
  <si>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</si>
  <si>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</si>
  <si>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</si>
  <si>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</si>
  <si>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</si>
  <si>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</si>
  <si>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</si>
  <si>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</si>
  <si>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</si>
  <si>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</si>
  <si>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</si>
  <si>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</si>
  <si>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</si>
  <si>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</si>
  <si>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</si>
  <si>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</si>
  <si>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</si>
  <si>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</si>
  <si>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</si>
  <si>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</si>
  <si>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</si>
  <si>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</si>
  <si>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</si>
  <si>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</si>
  <si>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</si>
  <si>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</si>
  <si>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</si>
  <si>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</si>
  <si>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</si>
  <si>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</si>
  <si>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</si>
  <si>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</si>
  <si>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</si>
  <si>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</si>
  <si>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</si>
  <si>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</si>
  <si>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</si>
  <si>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</si>
  <si>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</si>
  <si>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</si>
  <si>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</si>
  <si>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</si>
  <si>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</si>
  <si>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</si>
  <si>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</si>
  <si>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</si>
  <si>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</si>
  <si>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</si>
  <si>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</si>
  <si>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</si>
  <si>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</si>
  <si>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</si>
  <si>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</si>
  <si>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</si>
  <si>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</si>
  <si>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</si>
  <si>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</si>
  <si>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</si>
  <si>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</si>
  <si>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</si>
  <si>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</si>
  <si>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</si>
  <si>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</si>
  <si>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</si>
  <si>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</si>
  <si>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</si>
  <si>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</si>
  <si>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</si>
  <si>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</si>
  <si>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</si>
  <si>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</si>
  <si>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</si>
  <si>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</si>
  <si>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</si>
  <si>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</si>
  <si>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</si>
  <si>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</si>
  <si>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</si>
  <si>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</si>
  <si>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</si>
  <si>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</si>
  <si>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</si>
  <si>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</si>
  <si>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</si>
  <si>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</si>
  <si>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</si>
  <si>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</si>
  <si>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</si>
  <si>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</si>
  <si>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</si>
  <si>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</si>
  <si>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</si>
  <si>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</si>
  <si>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</si>
  <si>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</si>
  <si>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</si>
  <si>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</si>
  <si>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</si>
  <si>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</si>
  <si>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</si>
  <si>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</si>
  <si>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</si>
  <si>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</si>
  <si>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</si>
  <si>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</si>
  <si>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</si>
  <si>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</si>
  <si>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</si>
  <si>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</si>
  <si>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</si>
  <si>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</si>
  <si>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</si>
  <si>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</si>
  <si>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</si>
  <si>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</si>
  <si>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</si>
  <si>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</si>
  <si>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</si>
  <si>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</si>
  <si>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</si>
  <si>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</si>
  <si>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</si>
  <si>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</si>
  <si>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</si>
  <si>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</si>
  <si>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</si>
  <si>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</si>
  <si>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</si>
  <si>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</si>
  <si>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</si>
  <si>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</si>
  <si>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</si>
  <si>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</si>
  <si>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</si>
  <si>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</si>
  <si>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</si>
  <si>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</si>
  <si>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</si>
  <si>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</si>
  <si>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</si>
  <si>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</si>
  <si>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</si>
  <si>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</si>
  <si>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</si>
  <si>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</si>
  <si>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</si>
  <si>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</si>
  <si>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</si>
  <si>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</si>
  <si>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</si>
  <si>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</si>
  <si>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</si>
  <si>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</si>
  <si>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</si>
  <si>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</si>
  <si>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</si>
  <si>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</si>
  <si>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</si>
  <si>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</si>
  <si>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</si>
  <si>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</si>
  <si>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</si>
  <si>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</si>
  <si>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</si>
  <si>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</si>
  <si>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</si>
  <si>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</si>
  <si>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</si>
  <si>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</si>
  <si>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</si>
  <si>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</si>
  <si>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</si>
  <si>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</si>
  <si>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</si>
  <si>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</si>
  <si>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</si>
  <si>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</si>
  <si>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</si>
  <si>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</si>
  <si>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</si>
  <si>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</si>
  <si>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</si>
  <si>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</si>
  <si>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</si>
  <si>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</si>
  <si>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</si>
  <si>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</si>
  <si>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</si>
  <si>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</si>
  <si>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</si>
  <si>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</si>
  <si>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</si>
  <si>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</si>
  <si>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</si>
  <si>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</si>
  <si>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</si>
  <si>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</si>
  <si>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</si>
  <si>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</si>
  <si>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</si>
  <si>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</si>
  <si>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</si>
  <si>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</si>
  <si>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</si>
  <si>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</si>
  <si>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</si>
  <si>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</si>
  <si>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</si>
  <si>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</si>
  <si>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</si>
  <si>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</si>
  <si>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</si>
  <si>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</si>
  <si>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</si>
  <si>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</si>
  <si>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</si>
  <si>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</si>
  <si>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</si>
  <si>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</si>
  <si>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</si>
  <si>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</si>
  <si>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</si>
  <si>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</si>
  <si>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</si>
  <si>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</si>
  <si>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</si>
  <si>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</si>
  <si>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</si>
  <si>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</si>
  <si>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</si>
  <si>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</si>
  <si>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</si>
  <si>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</si>
  <si>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</si>
  <si>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</si>
  <si>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</si>
  <si>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</si>
  <si>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</si>
  <si>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</si>
  <si>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</si>
  <si>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</si>
  <si>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</si>
  <si>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</si>
  <si>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</si>
  <si>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</si>
  <si>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</si>
  <si>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</si>
  <si>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</si>
  <si>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</si>
  <si>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</si>
  <si>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</si>
  <si>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</si>
  <si>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</si>
  <si>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</si>
  <si>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</si>
  <si>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</si>
  <si>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</si>
  <si>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</si>
  <si>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</si>
  <si>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</si>
  <si>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</si>
  <si>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</si>
  <si>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</si>
  <si>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</si>
  <si>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</si>
  <si>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</si>
  <si>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</si>
  <si>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</si>
  <si>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</si>
  <si>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</si>
  <si>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</si>
  <si>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</si>
  <si>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</si>
  <si>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</si>
  <si>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</si>
  <si>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</si>
  <si>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</si>
  <si>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</si>
  <si>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</si>
  <si>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</si>
  <si>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</si>
  <si>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</si>
  <si>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</si>
  <si>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</si>
  <si>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</si>
  <si>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</si>
  <si>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</si>
  <si>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</si>
  <si>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</si>
  <si>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</si>
  <si>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</si>
  <si>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</si>
  <si>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</si>
  <si>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</si>
  <si>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</si>
  <si>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</si>
  <si>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</si>
  <si>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</si>
  <si>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</si>
  <si>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</si>
  <si>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</si>
  <si>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</si>
  <si>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</si>
  <si>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</si>
  <si>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</si>
  <si>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</si>
  <si>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</si>
  <si>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</si>
  <si>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</si>
  <si>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</si>
  <si>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</si>
  <si>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</si>
  <si>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</si>
  <si>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</si>
  <si>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</si>
  <si>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</si>
  <si>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</si>
  <si>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</si>
  <si>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</si>
  <si>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</si>
  <si>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</si>
  <si>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</si>
  <si>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</si>
  <si>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</si>
  <si>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</si>
  <si>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</si>
  <si>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</si>
  <si>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</si>
  <si>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</si>
  <si>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</si>
  <si>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</si>
  <si>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</si>
  <si>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</si>
  <si>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</si>
  <si>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</si>
  <si>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</si>
  <si>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</si>
  <si>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</si>
  <si>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</si>
  <si>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</si>
  <si>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</si>
  <si>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</si>
  <si>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</si>
  <si>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</si>
  <si>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</si>
  <si>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</si>
  <si>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</si>
  <si>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</si>
  <si>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</si>
  <si>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</si>
  <si>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</si>
  <si>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</si>
  <si>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</si>
  <si>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</si>
  <si>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</si>
  <si>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</si>
  <si>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</si>
  <si>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</si>
  <si>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</si>
  <si>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</si>
  <si>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</si>
  <si>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</si>
  <si>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</si>
  <si>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</si>
  <si>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</si>
  <si>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</si>
  <si>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</si>
  <si>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</si>
  <si>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</si>
  <si>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</si>
  <si>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</si>
  <si>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</si>
  <si>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</si>
  <si>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</si>
  <si>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</si>
  <si>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</si>
  <si>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</si>
  <si>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</si>
  <si>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</si>
  <si>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</si>
  <si>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</si>
  <si>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</si>
  <si>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</si>
  <si>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</si>
  <si>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</si>
  <si>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</si>
  <si>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</si>
  <si>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</si>
  <si>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</si>
  <si>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</si>
  <si>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</si>
  <si>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</si>
  <si>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</si>
  <si>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</si>
  <si>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</si>
  <si>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</si>
  <si>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</si>
  <si>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</si>
  <si>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</si>
  <si>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</si>
  <si>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</si>
  <si>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</si>
  <si>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</si>
  <si>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</si>
  <si>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</si>
  <si>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</si>
  <si>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</si>
  <si>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</si>
  <si>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</si>
  <si>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</si>
  <si>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</si>
  <si>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</si>
  <si>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</si>
  <si>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</si>
  <si>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</si>
  <si>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</si>
  <si>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</si>
  <si>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</si>
  <si>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</si>
  <si>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</si>
  <si>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</si>
  <si>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</si>
  <si>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</si>
  <si>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</si>
  <si>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</si>
  <si>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</si>
  <si>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</si>
  <si>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</si>
  <si>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</si>
  <si>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</si>
  <si>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</si>
  <si>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</si>
  <si>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</si>
  <si>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</si>
  <si>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</si>
  <si>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</si>
  <si>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</si>
  <si>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</si>
  <si>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</si>
  <si>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</si>
  <si>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</si>
  <si>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</si>
  <si>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</si>
  <si>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</si>
  <si>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</si>
  <si>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</si>
  <si>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</si>
  <si>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</si>
  <si>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</si>
  <si>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</si>
  <si>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</si>
  <si>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</si>
  <si>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</si>
  <si>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</si>
  <si>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</si>
  <si>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</si>
  <si>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</si>
  <si>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</si>
  <si>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</si>
  <si>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</si>
  <si>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</si>
  <si>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</si>
  <si>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</si>
  <si>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</si>
  <si>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</si>
  <si>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</si>
  <si>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</si>
  <si>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</si>
  <si>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</si>
  <si>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</si>
  <si>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</si>
  <si>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</si>
  <si>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</si>
  <si>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</si>
  <si>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</si>
  <si>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</si>
  <si>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</si>
  <si>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</si>
  <si>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</si>
  <si>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</si>
  <si>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</si>
  <si>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</si>
  <si>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</si>
  <si>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</si>
  <si>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</si>
  <si>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</si>
  <si>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</si>
  <si>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</si>
  <si>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</si>
  <si>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</si>
  <si>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</si>
  <si>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</si>
  <si>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</si>
  <si>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</si>
  <si>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</si>
  <si>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</si>
  <si>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</si>
  <si>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</si>
  <si>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</si>
  <si>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</si>
  <si>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</si>
  <si>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</si>
  <si>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</si>
  <si>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</si>
  <si>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</si>
  <si>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</si>
  <si>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</si>
  <si>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</si>
  <si>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</si>
  <si>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</si>
  <si>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</si>
  <si>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</si>
  <si>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</si>
  <si>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</si>
  <si>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</si>
  <si>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</si>
  <si>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</si>
  <si>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</si>
  <si>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</si>
  <si>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</si>
  <si>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</si>
  <si>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</si>
  <si>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</si>
  <si>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</si>
  <si>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</si>
  <si>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</si>
  <si>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</si>
  <si>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</si>
  <si>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</si>
  <si>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</si>
  <si>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</si>
  <si>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</si>
  <si>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</si>
  <si>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</si>
  <si>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</si>
  <si>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</si>
  <si>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</si>
  <si>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</si>
  <si>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</si>
  <si>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</si>
  <si>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</si>
  <si>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</si>
  <si>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</si>
  <si>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</si>
  <si>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</si>
  <si>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</si>
  <si>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</si>
  <si>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</si>
  <si>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</si>
  <si>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</si>
  <si>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</si>
  <si>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</si>
  <si>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</si>
  <si>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</si>
  <si>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</si>
  <si>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</si>
  <si>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</si>
  <si>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</si>
  <si>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</si>
  <si>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</si>
  <si>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</si>
  <si>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</si>
  <si>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</si>
  <si>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</si>
  <si>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</si>
  <si>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</si>
  <si>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</si>
  <si>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</si>
  <si>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</si>
  <si>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</si>
  <si>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</si>
  <si>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</si>
  <si>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</si>
  <si>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</si>
  <si>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</si>
  <si>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</si>
  <si>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</si>
  <si>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</si>
  <si>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</si>
  <si>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</si>
  <si>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</si>
  <si>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</si>
  <si>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</si>
  <si>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</si>
  <si>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</si>
  <si>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</si>
  <si>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</si>
  <si>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</si>
  <si>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</si>
  <si>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</si>
  <si>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</si>
  <si>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</si>
  <si>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</si>
  <si>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</si>
  <si>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</si>
  <si>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</si>
  <si>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</si>
  <si>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</si>
  <si>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</si>
  <si>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</si>
  <si>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</si>
  <si>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</si>
  <si>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</si>
  <si>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</si>
  <si>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</si>
  <si>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</si>
  <si>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</si>
  <si>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</si>
  <si>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</si>
  <si>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</si>
  <si>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</si>
  <si>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</si>
  <si>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</si>
  <si>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</si>
  <si>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</si>
  <si>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</si>
  <si>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</si>
  <si>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</si>
  <si>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</si>
  <si>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</si>
  <si>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</si>
  <si>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</si>
  <si>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</si>
  <si>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</si>
  <si>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</si>
  <si>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</si>
  <si>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</si>
  <si>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</si>
  <si>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</si>
  <si>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</si>
  <si>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</si>
  <si>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</si>
  <si>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</si>
  <si>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</si>
  <si>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</si>
  <si>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</si>
  <si>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</si>
  <si>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</si>
  <si>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</si>
  <si>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</si>
  <si>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</si>
  <si>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</si>
  <si>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</si>
  <si>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</si>
  <si>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</si>
  <si>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</si>
  <si>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</si>
  <si>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</si>
  <si>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</si>
  <si>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</si>
  <si>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</si>
  <si>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</si>
  <si>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</si>
  <si>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</si>
  <si>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</si>
  <si>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</si>
  <si>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</si>
  <si>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</si>
  <si>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</si>
  <si>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</si>
  <si>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</si>
  <si>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</si>
  <si>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</si>
  <si>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</si>
  <si>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</si>
  <si>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</si>
  <si>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</si>
  <si>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</si>
  <si>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</si>
  <si>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</si>
  <si>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</si>
  <si>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</si>
  <si>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</si>
  <si>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</si>
  <si>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</si>
  <si>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</si>
  <si>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</si>
  <si>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</si>
  <si>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</si>
  <si>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</si>
  <si>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</si>
  <si>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</si>
  <si>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</si>
  <si>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</si>
  <si>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</si>
  <si>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</si>
  <si>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</si>
  <si>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</si>
  <si>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</si>
  <si>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</si>
  <si>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</si>
  <si>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</si>
  <si>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</si>
  <si>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</si>
  <si>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</si>
  <si>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</si>
  <si>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</si>
  <si>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</si>
  <si>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</si>
  <si>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</si>
  <si>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</si>
  <si>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</si>
  <si>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</si>
  <si>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</si>
  <si>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</si>
  <si>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</si>
  <si>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</si>
  <si>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</si>
  <si>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</si>
  <si>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</si>
  <si>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</si>
  <si>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</si>
  <si>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</si>
  <si>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</si>
  <si>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</si>
  <si>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</si>
  <si>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</si>
  <si>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</si>
  <si>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</si>
  <si>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</si>
  <si>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</si>
  <si>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</si>
  <si>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</si>
  <si>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</si>
  <si>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</si>
  <si>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</si>
  <si>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</si>
  <si>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</si>
  <si>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</si>
  <si>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</si>
  <si>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</si>
  <si>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</si>
  <si>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</si>
  <si>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</si>
  <si>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</si>
  <si>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</si>
  <si>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</si>
  <si>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</si>
  <si>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</si>
  <si>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</si>
  <si>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</si>
  <si>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</si>
  <si>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</si>
  <si>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</si>
  <si>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</si>
  <si>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</si>
  <si>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</si>
  <si>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</si>
  <si>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</si>
  <si>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</si>
  <si>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</si>
  <si>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</si>
  <si>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</si>
  <si>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</si>
  <si>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</si>
  <si>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</si>
  <si>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</si>
  <si>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</si>
  <si>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</si>
  <si>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</si>
  <si>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</si>
  <si>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</si>
  <si>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</si>
  <si>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</si>
  <si>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</si>
  <si>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</si>
  <si>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</si>
  <si>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</si>
  <si>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</si>
  <si>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</si>
  <si>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</si>
  <si>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</si>
  <si>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</si>
  <si>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</si>
  <si>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</si>
  <si>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</si>
  <si>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</si>
  <si>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</si>
  <si>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</si>
  <si>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</si>
  <si>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</si>
  <si>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</si>
  <si>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</si>
  <si>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</si>
  <si>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</si>
  <si>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</si>
  <si>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</si>
  <si>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</si>
  <si>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</si>
  <si>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</si>
  <si>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</si>
  <si>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</si>
  <si>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</si>
  <si>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</si>
  <si>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</si>
  <si>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</si>
  <si>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</si>
  <si>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</si>
  <si>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</si>
  <si>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</si>
  <si>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</si>
  <si>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</si>
  <si>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</si>
  <si>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</si>
  <si>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</si>
  <si>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</si>
  <si>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</si>
  <si>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</si>
  <si>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</si>
  <si>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</si>
  <si>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</si>
  <si>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</si>
  <si>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</si>
  <si>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</si>
  <si>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</si>
  <si>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</si>
  <si>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</si>
  <si>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</si>
  <si>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</si>
  <si>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</si>
  <si>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</si>
  <si>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</si>
  <si>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</si>
  <si>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</si>
  <si>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</si>
  <si>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</si>
  <si>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</si>
  <si>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</si>
  <si>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</si>
  <si>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</si>
  <si>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</si>
  <si>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</si>
  <si>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</si>
  <si>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</si>
  <si>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</si>
  <si>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</si>
  <si>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</si>
  <si>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</si>
  <si>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</si>
  <si>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</si>
  <si>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</si>
  <si>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</si>
  <si>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</si>
  <si>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</si>
  <si>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</si>
  <si>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</si>
  <si>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</si>
  <si>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</si>
  <si>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</si>
  <si>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</si>
  <si>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</si>
  <si>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</si>
  <si>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</si>
  <si>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</si>
  <si>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</si>
  <si>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</si>
  <si>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</si>
  <si>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</si>
  <si>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</si>
  <si>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</si>
  <si>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</si>
  <si>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</si>
  <si>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</si>
  <si>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</si>
  <si>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</si>
  <si>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</si>
  <si>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</si>
  <si>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</si>
  <si>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</si>
  <si>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</si>
  <si>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</si>
  <si>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</si>
  <si>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</si>
  <si>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</si>
  <si>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</si>
  <si>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</si>
  <si>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</si>
  <si>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</si>
  <si>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</si>
  <si>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</si>
  <si>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</si>
  <si>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</si>
  <si>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</si>
  <si>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</si>
  <si>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</si>
  <si>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</si>
  <si>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</si>
  <si>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</si>
  <si>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</si>
  <si>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</si>
  <si>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</si>
  <si>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</si>
  <si>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</si>
  <si>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</si>
  <si>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</si>
  <si>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</si>
  <si>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</si>
  <si>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</si>
  <si>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</si>
  <si>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</si>
  <si>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</si>
  <si>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</si>
  <si>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</si>
  <si>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</si>
  <si>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</si>
  <si>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</si>
  <si>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</si>
  <si>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</si>
  <si>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</si>
  <si>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</si>
  <si>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</si>
  <si>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</si>
  <si>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</si>
  <si>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</si>
  <si>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</si>
  <si>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</si>
  <si>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</si>
  <si>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</si>
  <si>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</si>
  <si>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</si>
  <si>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</si>
  <si>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</si>
  <si>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</si>
  <si>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</si>
  <si>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</si>
  <si>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</si>
  <si>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</si>
  <si>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</si>
  <si>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</si>
  <si>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</si>
  <si>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</si>
  <si>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</si>
  <si>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</si>
  <si>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</si>
  <si>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</si>
  <si>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</si>
  <si>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</si>
  <si>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</si>
  <si>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</si>
  <si>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</si>
  <si>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</si>
  <si>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</si>
  <si>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</si>
  <si>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</si>
  <si>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</si>
  <si>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</si>
  <si>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</si>
  <si>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</si>
  <si>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</si>
  <si>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</si>
  <si>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</si>
  <si>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</si>
  <si>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</si>
  <si>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</si>
  <si>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</si>
  <si>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</si>
  <si>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</si>
  <si>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</si>
  <si>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</si>
  <si>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</si>
  <si>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</si>
  <si>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</si>
  <si>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</si>
  <si>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</si>
  <si>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</si>
  <si>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</si>
  <si>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</si>
  <si>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</si>
  <si>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</si>
  <si>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</si>
  <si>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</si>
  <si>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</si>
  <si>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</si>
  <si>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</si>
  <si>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</si>
  <si>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</si>
  <si>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</si>
  <si>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</si>
  <si>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</si>
  <si>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</si>
  <si>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</si>
  <si>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</si>
  <si>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</si>
  <si>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</si>
  <si>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</si>
  <si>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</si>
  <si>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</si>
  <si>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</si>
  <si>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</si>
  <si>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</si>
  <si>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</si>
  <si>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</si>
  <si>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</si>
  <si>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</si>
  <si>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</si>
  <si>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</si>
  <si>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</si>
  <si>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</si>
  <si>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</si>
  <si>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</si>
  <si>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</si>
  <si>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</si>
  <si>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</si>
  <si>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</si>
  <si>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</si>
  <si>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</si>
  <si>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</si>
  <si>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</si>
  <si>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</si>
  <si>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</si>
  <si>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</si>
  <si>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</si>
  <si>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</si>
  <si>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</si>
  <si>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</si>
  <si>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</si>
  <si>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</si>
  <si>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</si>
  <si>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</si>
  <si>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</si>
  <si>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</si>
  <si>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</si>
  <si>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</si>
  <si>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</si>
  <si>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</si>
  <si>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</si>
  <si>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</si>
  <si>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</si>
  <si>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</si>
  <si>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</si>
  <si>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</si>
  <si>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</si>
  <si>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</si>
  <si>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</si>
  <si>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</si>
  <si>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</si>
  <si>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</si>
  <si>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</si>
  <si>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</si>
  <si>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</si>
  <si>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</si>
  <si>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</si>
  <si>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</si>
  <si>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</si>
  <si>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</si>
  <si>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</si>
  <si>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</si>
  <si>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</si>
  <si>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</si>
  <si>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</si>
  <si>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</si>
  <si>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</si>
  <si>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</si>
  <si>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</si>
  <si>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</si>
  <si>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</si>
  <si>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</si>
  <si>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</si>
  <si>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</si>
  <si>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</si>
  <si>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</si>
  <si>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</si>
  <si>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</si>
  <si>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</si>
  <si>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</si>
  <si>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</si>
  <si>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</si>
  <si>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</si>
  <si>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</si>
  <si>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</si>
  <si>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</si>
  <si>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</si>
  <si>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</si>
  <si>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</si>
  <si>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</si>
  <si>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</si>
  <si>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</si>
  <si>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</si>
  <si>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</si>
  <si>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</si>
  <si>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</si>
  <si>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</si>
  <si>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</si>
  <si>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</si>
  <si>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</si>
  <si>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</si>
  <si>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</si>
  <si>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</si>
  <si>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</si>
  <si>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</si>
  <si>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</si>
  <si>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</si>
  <si>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</si>
  <si>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</si>
  <si>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</si>
  <si>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</si>
  <si>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</si>
  <si>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</si>
  <si>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</si>
  <si>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</si>
  <si>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</si>
  <si>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</si>
  <si>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</si>
  <si>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</si>
  <si>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</si>
  <si>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</si>
  <si>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</si>
  <si>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</si>
  <si>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</si>
  <si>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</si>
  <si>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</si>
  <si>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</si>
  <si>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</si>
  <si>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</si>
  <si>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</si>
  <si>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</si>
  <si>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</si>
  <si>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</si>
  <si>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</si>
  <si>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</si>
  <si>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</si>
  <si>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</si>
  <si>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</si>
  <si>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</si>
  <si>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</si>
  <si>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</si>
  <si>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</si>
  <si>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</si>
  <si>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</si>
  <si>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</si>
  <si>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</si>
  <si>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</si>
  <si>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</si>
  <si>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</si>
  <si>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</si>
  <si>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</si>
  <si>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</si>
  <si>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</si>
  <si>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</si>
  <si>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</si>
  <si>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</si>
  <si>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</si>
  <si>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</si>
  <si>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</si>
  <si>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</si>
  <si>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</si>
  <si>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</si>
  <si>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</si>
  <si>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</si>
  <si>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</si>
  <si>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</si>
  <si>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</si>
  <si>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</si>
  <si>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</si>
  <si>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</si>
  <si>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</si>
  <si>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</si>
  <si>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</si>
  <si>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</si>
  <si>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</si>
  <si>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</si>
  <si>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</si>
  <si>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</si>
  <si>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</si>
  <si>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</si>
  <si>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</si>
  <si>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</si>
  <si>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</si>
  <si>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</si>
  <si>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</si>
  <si>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</si>
  <si>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</si>
  <si>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</si>
  <si>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</si>
  <si>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</si>
  <si>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</si>
  <si>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</si>
  <si>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</si>
  <si>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</si>
  <si>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</si>
  <si>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</si>
  <si>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</si>
  <si>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</si>
  <si>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</si>
  <si>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</si>
  <si>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</si>
  <si>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</si>
  <si>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</si>
  <si>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</si>
  <si>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</si>
  <si>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</si>
  <si>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</si>
  <si>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</si>
  <si>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</si>
  <si>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</si>
  <si>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</si>
  <si>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</si>
  <si>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</si>
  <si>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</si>
  <si>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</si>
  <si>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</si>
  <si>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</si>
  <si>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</si>
  <si>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</si>
  <si>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</si>
  <si>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</si>
  <si>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</si>
  <si>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</si>
  <si>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</si>
  <si>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</si>
  <si>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</si>
  <si>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</si>
  <si>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</si>
  <si>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</si>
  <si>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</si>
  <si>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</si>
  <si>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</si>
  <si>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</si>
  <si>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</si>
  <si>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</si>
  <si>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</si>
  <si>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</si>
  <si>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</si>
  <si>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</si>
  <si>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</si>
  <si>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</si>
  <si>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</si>
  <si>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</si>
  <si>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</si>
  <si>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</si>
  <si>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</si>
  <si>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</si>
  <si>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</si>
  <si>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</si>
  <si>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</si>
  <si>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</si>
  <si>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</si>
  <si>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</si>
  <si>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</si>
  <si>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</si>
  <si>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</si>
  <si>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</si>
  <si>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</si>
  <si>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</si>
  <si>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</si>
  <si>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</si>
  <si>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</si>
  <si>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</si>
  <si>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</si>
  <si>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</si>
  <si>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</si>
  <si>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</si>
  <si>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</si>
  <si>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</si>
  <si>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</si>
  <si>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</si>
  <si>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</si>
  <si>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</si>
  <si>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</si>
  <si>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</si>
  <si>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</si>
  <si>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</si>
  <si>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</si>
  <si>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</si>
  <si>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</si>
  <si>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</si>
  <si>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</si>
  <si>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</si>
  <si>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</si>
  <si>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</si>
  <si>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</si>
  <si>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</si>
  <si>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</si>
  <si>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</si>
  <si>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</si>
  <si>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</si>
  <si>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</si>
  <si>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</si>
  <si>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</si>
  <si>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</si>
  <si>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</si>
  <si>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</si>
  <si>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</si>
  <si>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</si>
  <si>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</si>
  <si>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</si>
  <si>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</si>
  <si>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</si>
  <si>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</si>
  <si>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</si>
  <si>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</si>
  <si>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</si>
  <si>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</si>
  <si>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</si>
  <si>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</si>
  <si>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</si>
  <si>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</si>
  <si>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</si>
  <si>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</si>
  <si>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</si>
  <si>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</si>
  <si>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</si>
  <si>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</si>
  <si>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</si>
  <si>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</si>
  <si>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</si>
  <si>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</si>
  <si>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</si>
  <si>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</si>
  <si>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</si>
  <si>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</si>
  <si>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</si>
  <si>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</si>
  <si>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</si>
  <si>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</si>
  <si>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</si>
  <si>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</si>
  <si>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</si>
  <si>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</si>
  <si>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</si>
  <si>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</si>
  <si>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</si>
  <si>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</si>
  <si>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</si>
  <si>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</si>
  <si>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</si>
  <si>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</si>
  <si>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</si>
  <si>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</si>
  <si>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</si>
  <si>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</si>
  <si>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</si>
  <si>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</si>
  <si>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</si>
  <si>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</si>
  <si>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</si>
  <si>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</si>
  <si>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</si>
  <si>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</si>
  <si>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</si>
  <si>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</si>
  <si>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</si>
  <si>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</si>
  <si>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</si>
  <si>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</si>
  <si>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</si>
  <si>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</si>
  <si>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</si>
  <si>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</si>
  <si>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</si>
  <si>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</si>
  <si>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</si>
  <si>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</si>
  <si>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</si>
  <si>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</si>
  <si>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</si>
  <si>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</si>
  <si>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</si>
  <si>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</si>
  <si>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</si>
  <si>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</si>
  <si>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</si>
  <si>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</si>
  <si>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</si>
  <si>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</si>
  <si>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</si>
  <si>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</si>
  <si>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</si>
  <si>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</si>
  <si>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</si>
  <si>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</si>
  <si>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</si>
  <si>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</si>
  <si>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</si>
  <si>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</si>
  <si>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</si>
  <si>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</si>
  <si>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</si>
  <si>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</si>
  <si>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</si>
  <si>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</si>
  <si>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</si>
  <si>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</si>
  <si>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</si>
  <si>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</si>
  <si>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</si>
  <si>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</si>
  <si>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</si>
  <si>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</si>
  <si>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</si>
  <si>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</si>
  <si>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</si>
  <si>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</si>
  <si>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</si>
  <si>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</si>
  <si>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</si>
  <si>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</si>
  <si>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</si>
  <si>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</si>
  <si>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</si>
  <si>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</si>
  <si>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</si>
  <si>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</si>
  <si>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</si>
  <si>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</si>
  <si>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</si>
  <si>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</si>
  <si>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</si>
  <si>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</si>
  <si>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</si>
  <si>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</si>
  <si>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</si>
  <si>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</si>
  <si>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</si>
  <si>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</si>
  <si>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</si>
  <si>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</si>
  <si>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</si>
  <si>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</si>
  <si>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</si>
  <si>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</si>
  <si>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</si>
  <si>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</si>
  <si>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</si>
  <si>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</si>
  <si>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</si>
  <si>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</si>
  <si>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</si>
  <si>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</si>
  <si>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</si>
  <si>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</si>
  <si>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</si>
  <si>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</si>
  <si>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</si>
  <si>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</si>
  <si>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</si>
  <si>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</si>
  <si>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</si>
  <si>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</si>
  <si>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</si>
  <si>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</si>
  <si>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</si>
  <si>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</si>
  <si>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</si>
  <si>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</si>
  <si>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</si>
  <si>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</si>
  <si>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</si>
  <si>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</si>
  <si>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</si>
  <si>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</si>
  <si>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</si>
  <si>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</si>
  <si>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</si>
  <si>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</si>
  <si>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</si>
  <si>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</si>
  <si>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</si>
  <si>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</si>
  <si>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</si>
  <si>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</si>
  <si>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</si>
  <si>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</si>
  <si>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</si>
  <si>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</si>
  <si>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</si>
  <si>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</si>
  <si>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</si>
  <si>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</si>
  <si>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</si>
  <si>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</si>
  <si>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</si>
  <si>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</si>
  <si>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</si>
  <si>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</si>
  <si>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</si>
  <si>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</si>
  <si>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</si>
  <si>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</si>
  <si>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</si>
  <si>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</si>
  <si>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</si>
  <si>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</si>
  <si>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</si>
  <si>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</si>
  <si>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</si>
  <si>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</si>
  <si>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</si>
  <si>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</si>
  <si>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</si>
  <si>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</si>
  <si>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</si>
  <si>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</si>
  <si>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</si>
  <si>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</si>
  <si>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</si>
  <si>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</si>
  <si>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</si>
  <si>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</si>
  <si>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</si>
  <si>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</si>
  <si>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</si>
  <si>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</si>
  <si>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</si>
  <si>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</si>
  <si>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</si>
  <si>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</si>
  <si>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</si>
  <si>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</si>
  <si>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</si>
  <si>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</si>
  <si>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</si>
  <si>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</si>
  <si>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</si>
  <si>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</si>
  <si>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</si>
  <si>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</si>
  <si>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</si>
  <si>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</si>
  <si>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</si>
  <si>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</si>
  <si>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</si>
  <si>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</si>
  <si>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</si>
  <si>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</si>
  <si>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</si>
  <si>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</si>
  <si>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</si>
  <si>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</si>
  <si>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</si>
  <si>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</si>
  <si>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</si>
  <si>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</si>
  <si>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</si>
  <si>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</si>
  <si>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</si>
  <si>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</si>
  <si>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</si>
  <si>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</si>
  <si>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</si>
  <si>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</si>
  <si>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</si>
  <si>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</si>
  <si>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</si>
  <si>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</si>
  <si>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</si>
  <si>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</si>
  <si>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</si>
  <si>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</si>
  <si>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</si>
  <si>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</si>
  <si>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</si>
  <si>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</si>
  <si>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</si>
  <si>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</si>
  <si>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</si>
  <si>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</si>
  <si>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</si>
  <si>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</si>
  <si>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</si>
  <si>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</si>
  <si>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</si>
  <si>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</si>
  <si>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</si>
  <si>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</si>
  <si>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</si>
  <si>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</si>
  <si>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</si>
  <si>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</si>
  <si>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</si>
  <si>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</si>
  <si>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</si>
  <si>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</si>
  <si>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</si>
  <si>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</si>
  <si>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</si>
  <si>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</si>
  <si>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</si>
  <si>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</si>
  <si>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</si>
  <si>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</si>
  <si>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</si>
  <si>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</si>
  <si>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</si>
  <si>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</si>
  <si>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</si>
  <si>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</si>
  <si>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</si>
  <si>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</si>
  <si>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</si>
  <si>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</si>
  <si>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</si>
  <si>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</si>
  <si>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</si>
  <si>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</si>
  <si>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</si>
  <si>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</si>
  <si>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</si>
  <si>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</si>
  <si>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</si>
  <si>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</si>
  <si>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</si>
  <si>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</si>
  <si>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</si>
  <si>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</si>
  <si>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</si>
  <si>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</si>
  <si>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</si>
  <si>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</si>
  <si>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</si>
  <si>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</si>
  <si>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</si>
  <si>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</si>
  <si>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</si>
  <si>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</si>
  <si>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</si>
  <si>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</si>
  <si>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</si>
  <si>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</si>
  <si>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</si>
  <si>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</si>
  <si>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</si>
  <si>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</si>
  <si>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</si>
  <si>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</si>
  <si>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</si>
  <si>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</si>
  <si>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</si>
  <si>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</si>
  <si>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</si>
  <si>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</si>
  <si>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</si>
  <si>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</si>
  <si>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</si>
  <si>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</si>
  <si>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</si>
  <si>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</si>
  <si>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</si>
  <si>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</si>
  <si>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</si>
  <si>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</si>
  <si>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</si>
  <si>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</si>
  <si>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</si>
  <si>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</si>
  <si>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</si>
  <si>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</si>
  <si>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</si>
  <si>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</si>
  <si>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</si>
  <si>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</si>
  <si>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</si>
  <si>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</si>
  <si>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</si>
  <si>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</si>
  <si>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</si>
  <si>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</si>
  <si>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</si>
  <si>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</si>
  <si>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</si>
  <si>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</si>
  <si>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</si>
  <si>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</si>
  <si>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</si>
  <si>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</si>
  <si>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</si>
  <si>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</si>
  <si>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</si>
  <si>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</si>
  <si>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</si>
  <si>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</si>
  <si>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</si>
  <si>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</si>
  <si>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</si>
  <si>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</si>
  <si>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</si>
  <si>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</si>
  <si>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</si>
  <si>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</si>
  <si>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</si>
  <si>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</si>
  <si>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</si>
  <si>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</si>
  <si>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</si>
  <si>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</si>
  <si>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</si>
  <si>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</si>
  <si>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</si>
  <si>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</si>
  <si>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</si>
  <si>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</si>
  <si>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</si>
  <si>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</si>
  <si>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</si>
  <si>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</si>
  <si>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</si>
  <si>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</si>
  <si>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</si>
  <si>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</si>
  <si>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</si>
  <si>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</si>
  <si>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</si>
  <si>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</si>
  <si>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</si>
  <si>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</si>
  <si>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</si>
  <si>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</si>
  <si>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</si>
  <si>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</si>
  <si>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</si>
  <si>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</si>
  <si>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</si>
  <si>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</si>
  <si>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</si>
  <si>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</si>
  <si>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</si>
  <si>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</si>
  <si>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</si>
  <si>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</si>
  <si>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</si>
  <si>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</si>
  <si>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</si>
  <si>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</si>
  <si>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</si>
  <si>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</si>
  <si>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</si>
  <si>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</si>
  <si>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</si>
  <si>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</si>
  <si>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</si>
  <si>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</si>
  <si>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</si>
  <si>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</si>
  <si>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</si>
  <si>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</si>
  <si>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</si>
  <si>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</si>
  <si>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</si>
  <si>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</si>
  <si>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</si>
  <si>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</si>
  <si>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</si>
  <si>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</si>
  <si>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</si>
  <si>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</si>
  <si>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</si>
  <si>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</si>
  <si>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</si>
  <si>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</si>
  <si>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</si>
  <si>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</si>
  <si>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</si>
  <si>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</si>
  <si>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</si>
  <si>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</si>
  <si>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</si>
  <si>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</si>
  <si>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</si>
  <si>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</si>
  <si>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</si>
  <si>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</si>
  <si>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</si>
  <si>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</si>
  <si>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</si>
  <si>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</si>
  <si>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</si>
  <si>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</si>
  <si>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</si>
  <si>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</si>
  <si>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</si>
  <si>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</si>
  <si>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</si>
  <si>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</si>
  <si>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</si>
  <si>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</si>
  <si>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</si>
  <si>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</si>
  <si>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</si>
  <si>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</si>
  <si>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</si>
  <si>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</si>
  <si>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</si>
  <si>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</si>
  <si>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</si>
  <si>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</si>
  <si>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</si>
  <si>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</si>
  <si>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</si>
  <si>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</si>
  <si>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</si>
  <si>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</si>
  <si>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</si>
  <si>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</si>
  <si>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</si>
  <si>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</si>
  <si>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</si>
  <si>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</si>
  <si>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</si>
  <si>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</si>
  <si>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</si>
  <si>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</si>
  <si>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</si>
  <si>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</si>
  <si>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</si>
  <si>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</si>
  <si>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</si>
  <si>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</si>
  <si>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</si>
  <si>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</si>
  <si>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</si>
  <si>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</si>
  <si>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</si>
  <si>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</si>
  <si>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</si>
  <si>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</si>
  <si>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</si>
  <si>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</si>
  <si>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</si>
  <si>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</si>
  <si>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</si>
  <si>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</si>
  <si>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</si>
  <si>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</si>
  <si>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</si>
  <si>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</si>
  <si>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</si>
  <si>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</si>
  <si>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</si>
  <si>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</si>
  <si>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</si>
  <si>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</si>
  <si>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</si>
  <si>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</si>
  <si>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</si>
  <si>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</si>
  <si>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</si>
  <si>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</si>
  <si>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</si>
  <si>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</si>
  <si>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</si>
  <si>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</si>
  <si>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</si>
  <si>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</si>
  <si>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</si>
  <si>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</si>
  <si>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</si>
  <si>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</si>
  <si>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</si>
  <si>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</si>
  <si>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</si>
  <si>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</si>
  <si>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</si>
  <si>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</si>
  <si>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</si>
  <si>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</si>
  <si>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</si>
  <si>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</si>
  <si>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</si>
  <si>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</si>
  <si>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</si>
  <si>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</si>
  <si>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</si>
  <si>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</si>
  <si>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</si>
  <si>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</si>
  <si>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</si>
  <si>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</si>
  <si>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</si>
  <si>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</si>
  <si>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</si>
  <si>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</si>
  <si>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</si>
  <si>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</si>
  <si>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</si>
  <si>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</si>
  <si>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</si>
  <si>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</si>
  <si>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</si>
  <si>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</si>
  <si>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</si>
  <si>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</si>
  <si>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</si>
  <si>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</si>
  <si>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</si>
  <si>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</si>
  <si>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</si>
  <si>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</si>
  <si>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</si>
  <si>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</si>
  <si>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</si>
  <si>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</si>
  <si>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</si>
  <si>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</si>
  <si>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</si>
  <si>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</si>
  <si>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</si>
  <si>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</si>
  <si>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</si>
  <si>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</si>
  <si>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</si>
  <si>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</si>
  <si>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</si>
  <si>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</si>
  <si>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</si>
  <si>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</si>
  <si>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</si>
  <si>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</si>
  <si>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</si>
  <si>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</si>
  <si>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</si>
  <si>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</si>
  <si>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</si>
  <si>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</si>
  <si>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</si>
  <si>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</si>
  <si>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</si>
  <si>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</si>
  <si>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</si>
  <si>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</si>
  <si>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</si>
  <si>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</si>
  <si>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</si>
  <si>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</si>
  <si>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</si>
  <si>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</si>
  <si>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</si>
  <si>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</si>
  <si>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</si>
  <si>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</si>
  <si>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</si>
  <si>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</si>
  <si>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</si>
  <si>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</si>
  <si>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</si>
  <si>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</si>
  <si>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</si>
  <si>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</si>
  <si>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</si>
  <si>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</si>
  <si>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</si>
  <si>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</si>
  <si>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</si>
  <si>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</si>
  <si>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</si>
  <si>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</si>
  <si>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</si>
  <si>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</si>
  <si>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</si>
  <si>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</si>
  <si>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</si>
  <si>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</si>
  <si>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</si>
  <si>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</si>
  <si>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</si>
  <si>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</si>
  <si>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</si>
  <si>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</si>
  <si>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</si>
  <si>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</si>
  <si>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</si>
  <si>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</si>
  <si>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</si>
  <si>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</si>
  <si>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</si>
  <si>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</si>
  <si>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</si>
  <si>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</si>
  <si>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</si>
  <si>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</si>
  <si>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</si>
  <si>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</si>
  <si>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</si>
  <si>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</si>
  <si>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</si>
  <si>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</si>
  <si>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</si>
  <si>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</si>
  <si>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</si>
  <si>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</si>
  <si>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</si>
  <si>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</si>
  <si>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</si>
  <si>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</si>
  <si>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</si>
  <si>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</si>
  <si>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</si>
  <si>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</si>
  <si>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</si>
  <si>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</si>
  <si>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</si>
  <si>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</si>
  <si>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</si>
  <si>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</si>
  <si>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</si>
  <si>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</si>
  <si>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</si>
  <si>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</si>
  <si>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</si>
  <si>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</si>
  <si>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</si>
  <si>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</si>
  <si>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</si>
  <si>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</si>
  <si>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</si>
  <si>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</si>
  <si>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</si>
  <si>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</si>
  <si>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</si>
  <si>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</si>
  <si>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</si>
  <si>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</si>
  <si>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</si>
  <si>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</si>
  <si>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</si>
  <si>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</si>
  <si>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</si>
  <si>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</si>
  <si>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</si>
  <si>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</si>
  <si>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</si>
  <si>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</si>
  <si>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</si>
  <si>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</si>
  <si>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</si>
  <si>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</si>
  <si>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</si>
  <si>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</si>
  <si>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</si>
  <si>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</si>
  <si>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</si>
  <si>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</si>
  <si>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</si>
  <si>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</si>
  <si>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</si>
  <si>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</si>
  <si>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</si>
  <si>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</si>
  <si>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</si>
  <si>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</si>
  <si>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</si>
  <si>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</si>
  <si>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</si>
  <si>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</si>
  <si>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</si>
  <si>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</si>
  <si>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</si>
  <si>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</si>
  <si>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</si>
  <si>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</si>
  <si>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</si>
  <si>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</si>
  <si>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</si>
  <si>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</si>
  <si>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</si>
  <si>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</si>
  <si>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</si>
  <si>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</si>
  <si>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</si>
  <si>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</si>
  <si>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</si>
  <si>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</si>
  <si>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</si>
  <si>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</si>
  <si>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</si>
  <si>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</si>
  <si>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</si>
  <si>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</si>
  <si>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</si>
  <si>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</si>
  <si>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</si>
  <si>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</si>
  <si>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</si>
  <si>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</si>
  <si>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</si>
  <si>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</si>
  <si>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</si>
  <si>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</si>
  <si>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</si>
  <si>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</si>
  <si>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</si>
  <si>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</si>
  <si>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</si>
  <si>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</si>
  <si>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</si>
  <si>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</si>
  <si>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</si>
  <si>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</si>
  <si>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</si>
  <si>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</si>
  <si>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</si>
  <si>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</si>
  <si>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</si>
  <si>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</si>
  <si>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</si>
  <si>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</si>
  <si>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</si>
  <si>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</si>
  <si>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</si>
  <si>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</si>
  <si>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</si>
  <si>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</si>
  <si>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</si>
  <si>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</si>
  <si>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</si>
  <si>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</si>
  <si>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</si>
  <si>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</si>
  <si>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</si>
  <si>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</si>
  <si>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</si>
  <si>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</si>
  <si>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</si>
  <si>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</si>
  <si>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</si>
  <si>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</si>
  <si>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</si>
  <si>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</si>
  <si>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</si>
  <si>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</si>
  <si>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</si>
  <si>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</si>
  <si>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</si>
  <si>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</si>
  <si>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</si>
  <si>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</si>
  <si>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</si>
  <si>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</si>
  <si>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</si>
  <si>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</si>
  <si>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</si>
  <si>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</si>
  <si>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</si>
  <si>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</si>
  <si>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</si>
  <si>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</si>
  <si>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</si>
  <si>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</si>
  <si>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</si>
  <si>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</si>
  <si>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</si>
  <si>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</si>
  <si>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</si>
  <si>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</si>
  <si>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</si>
  <si>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</si>
  <si>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</si>
  <si>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</si>
  <si>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</si>
  <si>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</si>
  <si>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</si>
  <si>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</si>
  <si>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</si>
  <si>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</si>
  <si>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</si>
  <si>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</si>
  <si>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</si>
  <si>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</si>
  <si>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</si>
  <si>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</si>
  <si>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</si>
  <si>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</si>
  <si>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</si>
  <si>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</si>
  <si>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</si>
  <si>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</si>
  <si>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</si>
  <si>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</si>
  <si>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</si>
  <si>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</si>
  <si>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</si>
  <si>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</si>
  <si>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</si>
  <si>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</si>
  <si>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</si>
  <si>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</si>
  <si>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</si>
  <si>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</si>
  <si>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</si>
  <si>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</si>
  <si>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</si>
  <si>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</si>
  <si>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</si>
  <si>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</si>
  <si>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</si>
  <si>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</si>
  <si>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</si>
  <si>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</si>
  <si>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</si>
  <si>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</si>
  <si>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</si>
  <si>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</si>
  <si>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</si>
  <si>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</si>
  <si>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</si>
  <si>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</si>
  <si>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</si>
  <si>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</si>
  <si>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</si>
  <si>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</si>
  <si>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</si>
  <si>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</si>
  <si>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</si>
  <si>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</si>
  <si>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</si>
  <si>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</si>
  <si>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</si>
  <si>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</si>
  <si>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</si>
  <si>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</si>
  <si>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</si>
  <si>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</si>
  <si>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</si>
  <si>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</si>
  <si>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</si>
  <si>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</si>
  <si>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</si>
  <si>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</si>
  <si>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</si>
  <si>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</si>
  <si>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</si>
  <si>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</si>
  <si>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</si>
  <si>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</si>
  <si>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</si>
  <si>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</si>
  <si>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</si>
  <si>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</si>
  <si>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</si>
  <si>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</si>
  <si>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</si>
  <si>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</si>
  <si>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</si>
  <si>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</si>
  <si>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</si>
  <si>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</si>
  <si>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</si>
  <si>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</si>
  <si>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</si>
  <si>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</si>
  <si>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</si>
  <si>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</si>
  <si>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</si>
  <si>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</si>
  <si>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</si>
  <si>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</si>
  <si>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</si>
  <si>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</si>
  <si>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</si>
  <si>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</si>
  <si>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</si>
  <si>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</si>
  <si>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</si>
  <si>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</si>
  <si>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</si>
  <si>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</si>
  <si>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</si>
  <si>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</si>
  <si>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</si>
  <si>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</si>
  <si>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</si>
  <si>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</si>
  <si>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</si>
  <si>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</si>
  <si>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</si>
  <si>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</si>
  <si>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</si>
  <si>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</si>
  <si>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</si>
  <si>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</si>
  <si>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</si>
  <si>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</si>
  <si>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</si>
  <si>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</si>
  <si>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</si>
  <si>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</si>
  <si>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</si>
  <si>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</si>
  <si>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</si>
  <si>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</si>
  <si>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</si>
  <si>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</si>
  <si>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</si>
  <si>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</si>
  <si>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</si>
  <si>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</si>
  <si>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</si>
  <si>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</si>
  <si>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</si>
  <si>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</si>
  <si>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</si>
  <si>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</si>
  <si>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</si>
  <si>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</si>
  <si>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</si>
  <si>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</si>
  <si>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</si>
  <si>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</si>
  <si>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</si>
  <si>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</si>
  <si>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</si>
  <si>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</si>
  <si>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</si>
  <si>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</si>
  <si>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</si>
  <si>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</si>
  <si>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</si>
  <si>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</si>
  <si>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</si>
  <si>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</si>
  <si>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</si>
  <si>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</si>
  <si>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</si>
  <si>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</si>
  <si>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</si>
  <si>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</si>
  <si>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</si>
  <si>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</si>
  <si>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</si>
  <si>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</si>
  <si>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</si>
  <si>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</si>
  <si>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</si>
  <si>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</si>
  <si>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</si>
  <si>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</si>
  <si>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</si>
  <si>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</si>
  <si>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</si>
  <si>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</si>
  <si>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</si>
  <si>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</si>
  <si>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</si>
  <si>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</si>
  <si>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</si>
  <si>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</si>
  <si>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</si>
  <si>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</si>
  <si>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</si>
  <si>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</si>
  <si>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</si>
  <si>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</si>
  <si>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</si>
  <si>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</si>
  <si>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</si>
  <si>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</si>
  <si>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</si>
  <si>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</si>
  <si>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</si>
  <si>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</si>
  <si>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</si>
  <si>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</si>
  <si>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</si>
  <si>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</si>
  <si>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</si>
  <si>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</si>
  <si>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</si>
  <si>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</si>
  <si>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</si>
  <si>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</si>
  <si>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</si>
  <si>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</si>
  <si>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</si>
  <si>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</si>
  <si>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</si>
  <si>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</si>
  <si>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</si>
  <si>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</si>
  <si>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</si>
  <si>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</si>
  <si>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</si>
  <si>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</si>
  <si>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</si>
  <si>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</si>
  <si>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</si>
  <si>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</si>
  <si>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</si>
  <si>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</si>
  <si>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</si>
  <si>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</si>
  <si>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</si>
  <si>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</si>
  <si>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</si>
  <si>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</si>
  <si>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</si>
  <si>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</si>
  <si>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</si>
  <si>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</si>
  <si>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</si>
  <si>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</si>
  <si>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</si>
  <si>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</si>
  <si>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</si>
  <si>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</si>
  <si>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</si>
  <si>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</si>
  <si>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</si>
  <si>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</si>
  <si>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</si>
  <si>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</si>
  <si>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</si>
  <si>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</si>
  <si>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</si>
  <si>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</si>
  <si>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</si>
  <si>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</si>
  <si>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</si>
  <si>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</si>
  <si>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</si>
  <si>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</si>
  <si>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</si>
  <si>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</si>
  <si>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</si>
  <si>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</si>
  <si>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</si>
  <si>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</si>
  <si>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</si>
  <si>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</si>
  <si>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</si>
  <si>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</si>
  <si>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</si>
  <si>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</si>
  <si>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</si>
  <si>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</si>
  <si>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</si>
  <si>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</si>
  <si>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</si>
  <si>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</si>
  <si>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</si>
  <si>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</si>
  <si>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</si>
  <si>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</si>
  <si>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</si>
  <si>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</si>
  <si>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</si>
  <si>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</si>
  <si>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</si>
  <si>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</si>
  <si>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</si>
  <si>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</si>
  <si>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</si>
  <si>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</si>
  <si>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</si>
  <si>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</si>
  <si>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</si>
  <si>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</si>
  <si>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</si>
  <si>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</si>
  <si>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</si>
  <si>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</si>
  <si>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</si>
  <si>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</si>
  <si>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</si>
  <si>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</si>
  <si>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</si>
  <si>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</si>
  <si>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</si>
  <si>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</si>
  <si>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</si>
  <si>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</si>
  <si>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</si>
  <si>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</si>
  <si>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</si>
  <si>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</si>
  <si>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</si>
  <si>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</si>
  <si>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</si>
  <si>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</si>
  <si>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</si>
  <si>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</si>
  <si>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</si>
  <si>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</si>
  <si>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</si>
  <si>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</si>
  <si>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</si>
  <si>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</si>
  <si>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</si>
  <si>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</si>
  <si>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</si>
  <si>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</si>
  <si>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</si>
  <si>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</si>
  <si>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</si>
  <si>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</si>
  <si>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</si>
  <si>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</si>
  <si>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</si>
  <si>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</si>
  <si>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</si>
  <si>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</si>
  <si>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</si>
  <si>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</si>
  <si>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</si>
  <si>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</si>
  <si>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</si>
  <si>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</si>
  <si>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</si>
  <si>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</si>
  <si>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</si>
  <si>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</si>
  <si>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</si>
  <si>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</si>
  <si>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</si>
  <si>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</si>
  <si>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</si>
  <si>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</si>
  <si>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</si>
  <si>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</si>
  <si>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</si>
  <si>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</si>
  <si>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</si>
  <si>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</si>
  <si>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</si>
  <si>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</si>
  <si>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</si>
  <si>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</si>
  <si>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</si>
  <si>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</si>
  <si>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</si>
  <si>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</si>
  <si>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</si>
  <si>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</si>
  <si>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</si>
  <si>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</si>
  <si>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</si>
  <si>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</si>
  <si>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</si>
  <si>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</si>
  <si>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</si>
  <si>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</si>
  <si>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</si>
  <si>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</si>
  <si>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</si>
  <si>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</si>
  <si>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</si>
  <si>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</si>
  <si>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</si>
  <si>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</si>
  <si>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</si>
  <si>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</si>
  <si>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</si>
  <si>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</si>
  <si>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</si>
  <si>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</si>
  <si>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</si>
  <si>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</si>
  <si>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</si>
  <si>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</si>
  <si>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</si>
  <si>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</si>
  <si>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</si>
  <si>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</si>
  <si>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</si>
  <si>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</si>
  <si>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</si>
  <si>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</si>
  <si>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</si>
  <si>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</si>
  <si>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</si>
  <si>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</si>
  <si>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</si>
  <si>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</si>
  <si>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</si>
  <si>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</si>
  <si>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</si>
  <si>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</si>
  <si>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</si>
  <si>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</si>
  <si>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</si>
  <si>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</si>
  <si>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</si>
  <si>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</si>
  <si>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</si>
  <si>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</si>
  <si>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</si>
  <si>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</si>
  <si>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</si>
  <si>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</si>
  <si>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</si>
  <si>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</si>
  <si>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</si>
  <si>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</si>
  <si>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</si>
  <si>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</si>
  <si>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</si>
  <si>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</si>
  <si>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</si>
  <si>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</si>
  <si>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</si>
  <si>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</si>
  <si>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</si>
  <si>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</si>
  <si>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</si>
  <si>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</si>
  <si>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</si>
  <si>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</si>
  <si>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</si>
  <si>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</si>
  <si>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</si>
  <si>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</si>
  <si>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</si>
  <si>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</si>
  <si>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</si>
  <si>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</si>
  <si>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</si>
  <si>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</si>
  <si>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</si>
  <si>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</si>
  <si>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</si>
  <si>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</si>
  <si>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</si>
  <si>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</si>
  <si>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</si>
  <si>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</si>
  <si>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</si>
  <si>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</si>
  <si>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</si>
  <si>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</si>
  <si>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</si>
  <si>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</si>
  <si>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</si>
  <si>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</si>
  <si>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</si>
  <si>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</si>
  <si>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</si>
  <si>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</si>
  <si>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</si>
  <si>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</si>
  <si>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</si>
  <si>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</si>
  <si>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</si>
  <si>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</si>
  <si>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</si>
  <si>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</si>
  <si>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</si>
  <si>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</si>
  <si>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</si>
  <si>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</si>
  <si>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</si>
  <si>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</si>
  <si>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</si>
  <si>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</si>
  <si>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</si>
  <si>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</si>
  <si>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</si>
  <si>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</si>
  <si>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</si>
  <si>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</si>
  <si>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</si>
  <si>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</si>
  <si>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</si>
  <si>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</si>
  <si>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</si>
  <si>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</si>
  <si>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</si>
  <si>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</si>
  <si>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</si>
  <si>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</si>
  <si>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</si>
  <si>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</si>
  <si>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</si>
  <si>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</si>
  <si>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</si>
  <si>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</si>
  <si>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</si>
  <si>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</si>
  <si>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</si>
  <si>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</si>
  <si>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</si>
  <si>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</si>
  <si>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</si>
  <si>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</si>
  <si>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</si>
  <si>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</si>
  <si>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</si>
  <si>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</si>
  <si>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</si>
  <si>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</si>
  <si>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</si>
  <si>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</si>
  <si>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</si>
  <si>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</si>
  <si>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</si>
  <si>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</si>
  <si>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</si>
  <si>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</si>
  <si>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</si>
  <si>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</si>
  <si>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</si>
  <si>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</si>
  <si>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</si>
  <si>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</si>
  <si>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</si>
  <si>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</si>
  <si>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</si>
  <si>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</si>
  <si>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</si>
  <si>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</si>
  <si>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</si>
  <si>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</si>
  <si>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</si>
  <si>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</si>
  <si>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</si>
  <si>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</si>
  <si>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</si>
  <si>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</si>
  <si>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</si>
  <si>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</si>
  <si>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</si>
  <si>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</si>
  <si>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</si>
  <si>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</si>
  <si>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</si>
  <si>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</si>
  <si>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</si>
  <si>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</si>
  <si>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</si>
  <si>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</si>
  <si>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</si>
  <si>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</si>
  <si>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</si>
  <si>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</si>
  <si>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</si>
  <si>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</si>
  <si>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</si>
  <si>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</si>
  <si>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</si>
  <si>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</si>
  <si>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</si>
  <si>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</si>
  <si>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</si>
  <si>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</si>
  <si>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</si>
  <si>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</si>
  <si>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</si>
  <si>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</si>
  <si>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</si>
  <si>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</si>
  <si>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</si>
  <si>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</si>
  <si>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</si>
  <si>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</si>
  <si>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</si>
  <si>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</si>
  <si>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</si>
  <si>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</si>
  <si>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</si>
  <si>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</si>
  <si>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</si>
  <si>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</si>
  <si>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</si>
  <si>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</si>
  <si>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</si>
  <si>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</si>
  <si>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</si>
  <si>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</si>
  <si>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</si>
  <si>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</si>
  <si>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</si>
  <si>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</si>
  <si>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</si>
  <si>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</si>
  <si>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</si>
  <si>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</si>
  <si>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</si>
  <si>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</si>
  <si>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</si>
  <si>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</si>
  <si>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</si>
  <si>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</si>
  <si>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</si>
  <si>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</si>
  <si>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</si>
  <si>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</si>
  <si>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</si>
  <si>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</si>
  <si>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</si>
  <si>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</si>
  <si>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</si>
  <si>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</si>
  <si>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</si>
  <si>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</si>
  <si>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</si>
  <si>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</si>
  <si>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</si>
  <si>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</si>
  <si>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</si>
  <si>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</si>
  <si>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</si>
  <si>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</si>
  <si>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</si>
  <si>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</si>
  <si>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</si>
  <si>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</si>
  <si>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</si>
  <si>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</si>
  <si>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</si>
  <si>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</si>
  <si>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</si>
  <si>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</si>
  <si>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</si>
  <si>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</si>
  <si>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</si>
  <si>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</si>
  <si>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</si>
  <si>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</si>
  <si>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</si>
  <si>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</si>
  <si>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</si>
  <si>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</si>
  <si>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</si>
  <si>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</si>
  <si>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</si>
  <si>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</si>
  <si>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</si>
  <si>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</si>
  <si>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</si>
  <si>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</si>
  <si>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</si>
  <si>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</si>
  <si>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</si>
  <si>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</si>
  <si>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</si>
  <si>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</si>
  <si>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</si>
  <si>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</si>
  <si>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</si>
  <si>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</si>
  <si>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</si>
  <si>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</si>
  <si>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</si>
  <si>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</si>
  <si>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</si>
  <si>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</si>
  <si>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</si>
  <si>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</si>
  <si>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</si>
  <si>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</si>
  <si>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</si>
  <si>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</si>
  <si>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</si>
  <si>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</si>
  <si>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</si>
  <si>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</si>
  <si>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</si>
  <si>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</si>
  <si>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</si>
  <si>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</si>
  <si>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</si>
  <si>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</si>
  <si>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</si>
  <si>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</si>
  <si>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</si>
  <si>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</si>
  <si>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</si>
  <si>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</si>
  <si>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</si>
  <si>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</si>
  <si>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</si>
  <si>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</si>
  <si>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</si>
  <si>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</si>
  <si>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</si>
  <si>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</si>
  <si>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</si>
  <si>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</si>
  <si>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</si>
  <si>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</si>
  <si>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</si>
  <si>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</si>
  <si>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</si>
  <si>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</si>
  <si>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</si>
  <si>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</si>
  <si>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</si>
  <si>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</si>
  <si>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</si>
  <si>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</si>
  <si>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</si>
  <si>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</si>
  <si>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</si>
  <si>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</si>
  <si>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</si>
  <si>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</si>
  <si>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</si>
  <si>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</si>
  <si>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</si>
  <si>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</si>
  <si>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</si>
  <si>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</si>
  <si>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</si>
  <si>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</si>
  <si>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</si>
  <si>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</si>
  <si>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</si>
  <si>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</si>
  <si>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</si>
  <si>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</si>
  <si>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</si>
  <si>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</si>
  <si>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</si>
  <si>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</si>
  <si>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</si>
  <si>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</si>
  <si>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</si>
  <si>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</si>
  <si>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</si>
  <si>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</si>
  <si>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</si>
  <si>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</si>
  <si>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</si>
  <si>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</si>
  <si>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</si>
  <si>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</si>
  <si>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</si>
  <si>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</si>
  <si>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</si>
  <si>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</si>
  <si>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</si>
  <si>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</si>
  <si>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</si>
  <si>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</si>
  <si>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</si>
  <si>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</si>
  <si>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</si>
  <si>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</si>
  <si>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</si>
  <si>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</si>
  <si>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</si>
  <si>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</si>
  <si>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</si>
  <si>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</si>
  <si>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</si>
  <si>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</si>
  <si>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</si>
  <si>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</si>
  <si>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</si>
  <si>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</si>
  <si>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</si>
  <si>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</si>
  <si>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</si>
  <si>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</si>
  <si>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</si>
  <si>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</si>
  <si>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</si>
  <si>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</si>
  <si>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</si>
  <si>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</si>
  <si>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</si>
  <si>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</si>
  <si>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</si>
  <si>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</si>
  <si>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</si>
  <si>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</si>
  <si>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</si>
  <si>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</si>
  <si>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</si>
  <si>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</si>
  <si>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</si>
  <si>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</si>
  <si>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</si>
  <si>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</si>
  <si>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</si>
  <si>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</si>
  <si>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</si>
  <si>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</si>
  <si>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</si>
  <si>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</si>
  <si>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</si>
  <si>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</si>
  <si>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</si>
  <si>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</si>
  <si>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</si>
  <si>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</si>
  <si>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</si>
  <si>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</si>
  <si>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</si>
  <si>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</si>
  <si>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</si>
  <si>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</si>
  <si>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</si>
  <si>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</si>
  <si>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</si>
  <si>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</si>
  <si>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</si>
  <si>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</si>
  <si>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</si>
  <si>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</si>
  <si>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</si>
  <si>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</si>
  <si>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</si>
  <si>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</si>
  <si>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</si>
  <si>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</si>
  <si>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</si>
  <si>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</si>
  <si>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</si>
  <si>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</si>
  <si>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</si>
  <si>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</si>
  <si>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</si>
  <si>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</si>
  <si>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</si>
  <si>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</si>
  <si>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</si>
  <si>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</si>
  <si>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</si>
  <si>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</si>
  <si>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</si>
  <si>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</si>
  <si>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</si>
  <si>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</si>
  <si>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</si>
  <si>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</si>
  <si>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</si>
  <si>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</si>
  <si>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</si>
  <si>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</si>
  <si>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</si>
  <si>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</si>
  <si>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</si>
  <si>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</si>
  <si>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</si>
  <si>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</si>
  <si>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</si>
  <si>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</si>
  <si>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</si>
  <si>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</si>
  <si>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</si>
  <si>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</si>
  <si>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</si>
  <si>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</si>
  <si>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</si>
  <si>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</si>
  <si>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</si>
  <si>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</si>
  <si>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</si>
  <si>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</si>
  <si>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</si>
  <si>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</si>
  <si>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</si>
  <si>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</si>
  <si>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</si>
  <si>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</si>
  <si>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</si>
  <si>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</si>
  <si>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</si>
  <si>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</si>
  <si>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</si>
  <si>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</si>
  <si>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</si>
  <si>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</si>
  <si>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</si>
  <si>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</si>
  <si>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</si>
  <si>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</si>
  <si>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</si>
  <si>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</si>
  <si>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</si>
  <si>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</si>
  <si>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</si>
  <si>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</si>
  <si>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</si>
  <si>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</si>
  <si>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</si>
  <si>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</si>
  <si>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</si>
  <si>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</si>
  <si>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</si>
  <si>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</si>
  <si>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</si>
  <si>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</si>
  <si>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</si>
  <si>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</si>
  <si>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</si>
  <si>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</si>
  <si>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</si>
  <si>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</si>
  <si>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</si>
  <si>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</si>
  <si>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</si>
  <si>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</si>
  <si>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</si>
  <si>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</si>
  <si>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</si>
  <si>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</si>
  <si>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</si>
  <si>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</si>
  <si>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</si>
  <si>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</si>
  <si>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</si>
  <si>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</si>
  <si>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</si>
  <si>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</si>
  <si>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</si>
  <si>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</si>
  <si>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</si>
  <si>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</si>
  <si>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</si>
  <si>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</si>
  <si>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</si>
  <si>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</si>
  <si>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</si>
  <si>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</si>
  <si>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</si>
  <si>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</si>
  <si>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</si>
  <si>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</si>
  <si>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</si>
  <si>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</si>
  <si>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</si>
  <si>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</si>
  <si>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</si>
  <si>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</si>
  <si>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</si>
  <si>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</si>
  <si>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</si>
  <si>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</si>
  <si>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</si>
  <si>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</si>
  <si>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</si>
  <si>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</si>
  <si>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</si>
  <si>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</si>
  <si>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</si>
  <si>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</si>
  <si>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</si>
  <si>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</si>
  <si>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</si>
  <si>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</si>
  <si>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</si>
  <si>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</si>
  <si>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</si>
  <si>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</si>
  <si>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</si>
  <si>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</si>
  <si>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</si>
  <si>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</si>
  <si>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</si>
  <si>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</si>
  <si>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</si>
  <si>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</si>
  <si>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</si>
  <si>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</si>
  <si>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</si>
  <si>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</si>
  <si>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</si>
  <si>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</si>
  <si>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</si>
  <si>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</si>
  <si>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</si>
  <si>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</si>
  <si>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</si>
  <si>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</si>
  <si>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</si>
  <si>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</si>
  <si>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</si>
  <si>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</si>
  <si>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</si>
  <si>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</si>
  <si>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</si>
  <si>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</si>
  <si>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</si>
  <si>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</si>
  <si>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</si>
  <si>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</si>
  <si>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</si>
  <si>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</si>
  <si>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</si>
  <si>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</si>
  <si>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</si>
  <si>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</si>
  <si>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</si>
  <si>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</si>
  <si>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</si>
  <si>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</si>
  <si>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</si>
  <si>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</si>
  <si>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</si>
  <si>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</si>
  <si>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</si>
  <si>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</si>
  <si>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</si>
  <si>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</si>
  <si>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</si>
  <si>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</si>
  <si>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</si>
  <si>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</si>
  <si>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</si>
  <si>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</si>
  <si>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</si>
  <si>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</si>
  <si>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</si>
  <si>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</si>
  <si>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</si>
  <si>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</si>
  <si>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</si>
  <si>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</si>
  <si>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</si>
  <si>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</si>
  <si>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</si>
  <si>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</si>
  <si>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</si>
  <si>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</si>
  <si>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</si>
  <si>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</si>
  <si>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</si>
  <si>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</si>
  <si>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</si>
  <si>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</si>
  <si>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</si>
  <si>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</si>
  <si>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</si>
  <si>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</si>
  <si>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</si>
  <si>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</si>
  <si>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</si>
  <si>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</si>
  <si>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</si>
  <si>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</si>
  <si>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</si>
  <si>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</si>
  <si>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</si>
  <si>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</si>
  <si>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</si>
  <si>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</si>
  <si>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</si>
  <si>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</si>
  <si>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</si>
  <si>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</si>
  <si>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</si>
  <si>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</si>
  <si>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</si>
  <si>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</si>
  <si>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</si>
  <si>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</si>
  <si>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</si>
  <si>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</si>
  <si>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</si>
  <si>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</si>
  <si>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</si>
  <si>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</si>
  <si>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</si>
  <si>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</si>
  <si>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</si>
  <si>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</si>
  <si>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</si>
  <si>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</si>
  <si>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</si>
  <si>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</si>
  <si>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</si>
  <si>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</si>
  <si>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</si>
  <si>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</si>
  <si>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</si>
  <si>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</si>
  <si>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</si>
  <si>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</si>
  <si>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</si>
  <si>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</si>
  <si>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</si>
  <si>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</si>
  <si>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</si>
  <si>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</si>
  <si>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</si>
  <si>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</si>
  <si>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</si>
  <si>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</si>
  <si>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</si>
  <si>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</si>
  <si>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</si>
  <si>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</si>
  <si>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</si>
  <si>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</si>
  <si>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</si>
  <si>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</si>
  <si>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</si>
  <si>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</si>
  <si>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</si>
  <si>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</si>
  <si>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</si>
  <si>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</si>
  <si>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</si>
  <si>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</si>
  <si>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</si>
  <si>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</si>
  <si>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</si>
  <si>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</si>
  <si>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</si>
  <si>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</si>
  <si>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</si>
  <si>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</si>
  <si>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</si>
  <si>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</si>
  <si>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</si>
  <si>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</si>
  <si>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</si>
  <si>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</si>
  <si>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</si>
  <si>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</si>
  <si>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</si>
  <si>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</si>
  <si>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</si>
  <si>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</si>
  <si>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</si>
  <si>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</si>
  <si>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</si>
  <si>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</si>
  <si>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</si>
  <si>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</si>
  <si>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</si>
  <si>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</si>
  <si>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</si>
  <si>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</si>
  <si>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</si>
  <si>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</si>
  <si>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</si>
  <si>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</si>
  <si>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</si>
  <si>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</si>
  <si>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</si>
  <si>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</si>
  <si>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</si>
  <si>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</si>
  <si>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</si>
  <si>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</si>
  <si>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</si>
  <si>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</si>
  <si>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</si>
  <si>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</si>
  <si>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</si>
  <si>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</si>
  <si>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</si>
  <si>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</si>
  <si>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</si>
  <si>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</si>
  <si>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</si>
  <si>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</si>
  <si>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</si>
  <si>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</si>
  <si>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</si>
  <si>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</si>
  <si>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</si>
  <si>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</si>
  <si>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</si>
  <si>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</si>
  <si>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</si>
  <si>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</si>
  <si>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</si>
  <si>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</si>
  <si>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</si>
  <si>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</si>
  <si>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</si>
  <si>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</si>
  <si>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</si>
  <si>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</si>
  <si>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</si>
  <si>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</si>
  <si>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</si>
  <si>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</si>
  <si>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</si>
  <si>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</si>
  <si>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</si>
  <si>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</si>
  <si>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</si>
  <si>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</si>
  <si>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</si>
  <si>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</si>
  <si>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</si>
  <si>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</si>
  <si>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</si>
  <si>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</si>
  <si>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</si>
  <si>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</si>
  <si>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</si>
  <si>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</si>
  <si>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</si>
  <si>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</si>
  <si>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</si>
  <si>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</si>
  <si>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</si>
  <si>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</si>
  <si>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</si>
  <si>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</si>
  <si>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</si>
  <si>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</si>
  <si>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</si>
  <si>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</si>
  <si>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</si>
  <si>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</si>
  <si>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</si>
  <si>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</si>
  <si>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</si>
  <si>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</si>
  <si>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</si>
  <si>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</si>
  <si>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</si>
  <si>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</si>
  <si>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</si>
  <si>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</si>
  <si>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</si>
  <si>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</si>
  <si>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</si>
  <si>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</si>
  <si>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</si>
  <si>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</si>
  <si>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</si>
  <si>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</si>
  <si>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</si>
  <si>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</si>
  <si>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</si>
  <si>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</si>
  <si>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</si>
  <si>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</si>
  <si>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</si>
  <si>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</si>
  <si>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</si>
  <si>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</si>
  <si>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</si>
  <si>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</si>
  <si>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</si>
  <si>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</si>
  <si>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</si>
  <si>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</si>
  <si>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</si>
  <si>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</si>
  <si>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</si>
  <si>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</si>
  <si>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</si>
  <si>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</si>
  <si>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</si>
  <si>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</si>
  <si>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</si>
  <si>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</si>
  <si>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</si>
  <si>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</si>
  <si>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</si>
  <si>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</si>
  <si>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</si>
  <si>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</si>
  <si>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</si>
  <si>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</si>
  <si>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</si>
  <si>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</si>
  <si>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</si>
  <si>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</si>
  <si>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</si>
  <si>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</si>
  <si>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</si>
  <si>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</si>
  <si>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</si>
  <si>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</si>
  <si>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</si>
  <si>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</si>
  <si>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</si>
  <si>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</si>
  <si>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</si>
  <si>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</si>
  <si>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</si>
  <si>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</si>
  <si>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</si>
  <si>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</si>
  <si>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</si>
  <si>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</si>
  <si>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</si>
  <si>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</si>
  <si>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</si>
  <si>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</si>
  <si>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</si>
  <si>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</si>
  <si>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</si>
  <si>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</si>
  <si>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</si>
  <si>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</si>
  <si>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</si>
  <si>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</si>
  <si>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</si>
  <si>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</si>
  <si>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</si>
  <si>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</si>
  <si>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</si>
  <si>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</si>
  <si>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</si>
  <si>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</si>
  <si>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</si>
  <si>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</si>
  <si>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</si>
  <si>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</si>
  <si>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</si>
  <si>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</si>
  <si>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</si>
  <si>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</si>
  <si>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</si>
  <si>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</si>
  <si>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</si>
  <si>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</si>
  <si>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</si>
  <si>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</si>
  <si>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</si>
  <si>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</si>
  <si>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</si>
  <si>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</si>
  <si>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</si>
  <si>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</si>
  <si>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</si>
  <si>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</si>
  <si>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</si>
  <si>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</si>
  <si>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</si>
  <si>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</si>
  <si>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</si>
  <si>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</si>
  <si>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</si>
  <si>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</si>
  <si>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</si>
  <si>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</si>
  <si>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</si>
  <si>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</si>
  <si>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</si>
  <si>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</si>
  <si>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</si>
  <si>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</si>
  <si>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</si>
  <si>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</si>
  <si>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</si>
  <si>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</si>
  <si>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</si>
  <si>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</si>
  <si>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</si>
  <si>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</si>
  <si>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</si>
  <si>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</si>
  <si>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</si>
  <si>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</si>
  <si>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</si>
  <si>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</si>
  <si>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</si>
  <si>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</si>
  <si>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</si>
  <si>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</si>
  <si>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</si>
  <si>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</si>
  <si>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</si>
  <si>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</si>
  <si>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</si>
  <si>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</si>
  <si>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</si>
  <si>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</si>
  <si>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</si>
  <si>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</si>
  <si>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</si>
  <si>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</si>
  <si>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</si>
  <si>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</si>
  <si>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</si>
  <si>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</si>
  <si>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</si>
  <si>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</si>
  <si>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</si>
  <si>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</si>
  <si>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</si>
  <si>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</si>
  <si>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</si>
  <si>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</si>
  <si>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</si>
  <si>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</si>
  <si>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</si>
  <si>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</si>
  <si>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</si>
  <si>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</si>
  <si>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</si>
  <si>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</si>
  <si>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</si>
  <si>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</si>
  <si>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</si>
  <si>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</si>
  <si>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</si>
  <si>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</si>
  <si>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</si>
  <si>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</si>
  <si>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</si>
  <si>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</si>
  <si>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</si>
  <si>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</si>
  <si>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</si>
  <si>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</si>
  <si>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</si>
  <si>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</si>
  <si>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</si>
  <si>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</si>
  <si>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</si>
  <si>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</si>
  <si>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</si>
  <si>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</si>
  <si>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</si>
  <si>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</si>
  <si>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</si>
  <si>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</si>
  <si>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</si>
  <si>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</si>
  <si>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</si>
  <si>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</si>
  <si>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</si>
  <si>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</si>
  <si>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</si>
  <si>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</si>
  <si>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</si>
  <si>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</si>
  <si>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</si>
  <si>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</si>
  <si>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</si>
  <si>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</si>
  <si>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</si>
  <si>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</si>
  <si>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</si>
  <si>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</si>
  <si>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</si>
  <si>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</si>
  <si>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</si>
  <si>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</si>
  <si>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</si>
  <si>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</si>
  <si>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</si>
  <si>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</si>
  <si>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</si>
  <si>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</si>
  <si>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</si>
  <si>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</si>
  <si>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</si>
  <si>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</si>
  <si>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</si>
  <si>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</si>
  <si>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</si>
  <si>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</si>
  <si>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</si>
  <si>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</si>
  <si>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</si>
  <si>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</si>
  <si>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</si>
  <si>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</si>
  <si>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</si>
  <si>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</si>
  <si>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</si>
  <si>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</si>
  <si>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</si>
  <si>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</si>
  <si>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</si>
  <si>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</si>
  <si>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</si>
  <si>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</si>
  <si>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</si>
  <si>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</si>
  <si>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</si>
  <si>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</si>
  <si>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</si>
  <si>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</si>
  <si>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</si>
  <si>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</si>
  <si>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</si>
  <si>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</si>
  <si>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</si>
  <si>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</si>
  <si>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</si>
  <si>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</si>
  <si>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</si>
  <si>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</si>
  <si>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</si>
  <si>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</si>
  <si>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</si>
  <si>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</si>
  <si>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</si>
  <si>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</si>
  <si>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</si>
  <si>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</si>
  <si>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</si>
  <si>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</si>
  <si>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</si>
  <si>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</si>
  <si>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</si>
  <si>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</si>
  <si>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</si>
  <si>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</si>
  <si>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</si>
  <si>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</si>
  <si>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</si>
  <si>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</si>
  <si>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</si>
  <si>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</si>
  <si>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</si>
  <si>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</si>
  <si>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</si>
  <si>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</si>
  <si>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</si>
  <si>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</si>
  <si>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</si>
  <si>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</si>
  <si>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</si>
  <si>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</si>
  <si>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</si>
  <si>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</si>
  <si>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</si>
  <si>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</si>
  <si>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</si>
  <si>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</si>
  <si>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</si>
  <si>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</si>
  <si>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</si>
  <si>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</si>
  <si>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</si>
  <si>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</si>
  <si>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</si>
  <si>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</si>
  <si>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</si>
  <si>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</si>
  <si>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</si>
  <si>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</si>
  <si>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</si>
  <si>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</si>
  <si>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</si>
  <si>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</si>
  <si>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</si>
  <si>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</si>
  <si>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</si>
  <si>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</si>
  <si>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</si>
  <si>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</si>
  <si>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</si>
  <si>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</si>
  <si>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</si>
  <si>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</si>
  <si>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</si>
  <si>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</si>
  <si>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</si>
  <si>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</si>
  <si>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</si>
  <si>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</si>
  <si>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</si>
  <si>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</si>
  <si>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</si>
  <si>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</si>
  <si>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</si>
  <si>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</si>
  <si>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</si>
  <si>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</si>
  <si>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</si>
  <si>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</si>
  <si>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</si>
  <si>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</si>
  <si>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</si>
  <si>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</si>
  <si>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</si>
  <si>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</si>
  <si>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</si>
  <si>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</si>
  <si>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</si>
  <si>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</si>
  <si>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</si>
  <si>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</si>
  <si>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</si>
  <si>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</si>
  <si>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</si>
  <si>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</si>
  <si>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</si>
  <si>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</si>
  <si>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</si>
  <si>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</si>
  <si>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</si>
  <si>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</si>
  <si>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</si>
  <si>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</si>
  <si>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</si>
  <si>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</si>
  <si>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</si>
  <si>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</si>
  <si>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</si>
  <si>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</si>
  <si>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</si>
  <si>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</si>
  <si>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</si>
  <si>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</si>
  <si>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</si>
  <si>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</si>
  <si>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</si>
  <si>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</si>
  <si>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</si>
  <si>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</si>
  <si>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</si>
  <si>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</si>
  <si>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</si>
  <si>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</si>
  <si>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</si>
  <si>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</si>
  <si>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</si>
  <si>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</si>
  <si>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</si>
  <si>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</si>
  <si>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</si>
  <si>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</si>
  <si>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</si>
  <si>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</si>
  <si>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</si>
  <si>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</si>
  <si>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</si>
  <si>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</si>
  <si>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</si>
  <si>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</si>
  <si>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</si>
  <si>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</si>
  <si>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</si>
  <si>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</si>
  <si>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</si>
  <si>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</si>
  <si>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</si>
  <si>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</si>
  <si>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</si>
  <si>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</si>
  <si>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</si>
  <si>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</si>
  <si>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</si>
  <si>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</si>
  <si>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</si>
  <si>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</si>
  <si>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</si>
  <si>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</si>
  <si>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</si>
  <si>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</si>
  <si>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</si>
  <si>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</si>
  <si>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</si>
  <si>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</si>
  <si>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</si>
  <si>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</si>
  <si>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</si>
  <si>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</si>
  <si>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</si>
  <si>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</si>
  <si>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</si>
  <si>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</si>
  <si>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</si>
  <si>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</si>
  <si>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</si>
  <si>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</si>
  <si>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</si>
  <si>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</si>
  <si>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</si>
  <si>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</si>
  <si>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</si>
  <si>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</si>
  <si>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</si>
  <si>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</si>
  <si>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</si>
  <si>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</si>
  <si>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</si>
  <si>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</si>
  <si>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</si>
  <si>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</si>
  <si>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</si>
  <si>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</si>
  <si>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</si>
  <si>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</si>
  <si>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</si>
  <si>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</si>
  <si>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</si>
  <si>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</si>
  <si>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</si>
  <si>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</si>
  <si>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</si>
  <si>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</si>
  <si>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</si>
  <si>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</si>
  <si>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</si>
  <si>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</si>
  <si>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</si>
  <si>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</si>
  <si>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</si>
  <si>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</si>
  <si>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</si>
  <si>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</si>
  <si>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</si>
  <si>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</si>
  <si>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</si>
  <si>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</si>
  <si>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</si>
  <si>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</si>
  <si>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</si>
  <si>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</si>
  <si>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</si>
  <si>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</si>
  <si>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</si>
  <si>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</si>
  <si>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</si>
  <si>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</si>
  <si>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</si>
  <si>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</si>
  <si>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</si>
  <si>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</si>
  <si>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</si>
  <si>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</si>
  <si>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</si>
  <si>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</si>
  <si>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</si>
  <si>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</si>
  <si>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</si>
  <si>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</si>
  <si>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</si>
  <si>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</si>
  <si>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</si>
  <si>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</si>
  <si>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</si>
  <si>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</si>
  <si>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</si>
  <si>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</si>
  <si>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</si>
  <si>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</si>
  <si>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</si>
  <si>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</si>
  <si>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</si>
  <si>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</si>
  <si>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</si>
  <si>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</si>
  <si>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</si>
  <si>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</si>
  <si>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</si>
  <si>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</si>
  <si>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</si>
  <si>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</si>
  <si>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</si>
  <si>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</si>
  <si>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</si>
  <si>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</si>
  <si>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</si>
  <si>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</si>
  <si>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</si>
  <si>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</si>
  <si>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</si>
  <si>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</si>
  <si>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</si>
  <si>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</si>
  <si>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</si>
  <si>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</si>
  <si>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</si>
  <si>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</si>
  <si>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</si>
  <si>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</si>
  <si>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</si>
  <si>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</si>
  <si>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</si>
  <si>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</si>
  <si>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</si>
  <si>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</si>
  <si>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</si>
  <si>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</si>
  <si>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</si>
  <si>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</si>
  <si>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</si>
  <si>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</si>
  <si>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</si>
  <si>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</si>
  <si>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</si>
  <si>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</si>
  <si>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</si>
  <si>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</si>
  <si>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</si>
  <si>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</si>
  <si>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</si>
  <si>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</si>
  <si>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</si>
  <si>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</si>
  <si>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</si>
  <si>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</si>
  <si>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</si>
  <si>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</si>
  <si>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</si>
  <si>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</si>
  <si>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</si>
  <si>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</si>
  <si>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</si>
  <si>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</si>
  <si>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</si>
  <si>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</si>
  <si>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</si>
  <si>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</si>
  <si>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</si>
  <si>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</si>
  <si>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</si>
  <si>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</si>
  <si>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</si>
  <si>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</si>
  <si>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</si>
  <si>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</si>
  <si>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</si>
  <si>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</si>
  <si>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</si>
  <si>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</si>
  <si>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</si>
  <si>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</si>
  <si>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</si>
  <si>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</si>
  <si>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</si>
  <si>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</si>
  <si>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</si>
  <si>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</si>
  <si>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</si>
  <si>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</si>
  <si>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</si>
  <si>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</si>
  <si>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</si>
  <si>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</si>
  <si>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</si>
  <si>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</si>
  <si>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</si>
  <si>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</si>
  <si>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</si>
  <si>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</si>
  <si>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</si>
  <si>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</si>
  <si>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</si>
  <si>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</si>
  <si>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</si>
  <si>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</si>
  <si>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</si>
  <si>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</si>
  <si>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</si>
  <si>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</si>
  <si>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</si>
  <si>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</si>
  <si>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</si>
  <si>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</si>
  <si>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</si>
  <si>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</si>
  <si>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</si>
  <si>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</si>
  <si>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</si>
  <si>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</si>
  <si>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</si>
  <si>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</si>
  <si>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</si>
  <si>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</si>
  <si>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</si>
  <si>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</si>
  <si>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</si>
  <si>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</si>
  <si>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</si>
  <si>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</si>
  <si>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</si>
  <si>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</si>
  <si>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</si>
  <si>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</si>
  <si>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</si>
  <si>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</si>
  <si>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</si>
  <si>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</si>
  <si>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</si>
  <si>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</si>
  <si>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</si>
  <si>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</si>
  <si>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</si>
  <si>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</si>
  <si>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</si>
  <si>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</si>
  <si>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</si>
  <si>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</si>
  <si>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</si>
  <si>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</si>
  <si>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</si>
  <si>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</si>
  <si>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</si>
  <si>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</si>
  <si>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</si>
  <si>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</si>
  <si>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</si>
  <si>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</si>
  <si>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</si>
  <si>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</si>
  <si>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</si>
  <si>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</si>
  <si>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</si>
  <si>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</si>
  <si>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</si>
  <si>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</si>
  <si>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</si>
  <si>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</si>
  <si>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</si>
  <si>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</si>
  <si>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</si>
  <si>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</si>
  <si>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</si>
  <si>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</si>
  <si>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</si>
  <si>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</si>
  <si>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</si>
  <si>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</si>
  <si>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</si>
  <si>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</si>
  <si>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</si>
  <si>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</si>
  <si>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</si>
  <si>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</si>
  <si>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</si>
  <si>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</si>
  <si>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</si>
  <si>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</si>
  <si>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</si>
  <si>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</si>
  <si>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</si>
  <si>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</si>
  <si>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</si>
  <si>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</si>
  <si>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</si>
  <si>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</si>
  <si>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</si>
  <si>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</si>
  <si>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</si>
  <si>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</si>
  <si>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</si>
  <si>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</si>
  <si>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</si>
  <si>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</si>
  <si>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</si>
  <si>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</si>
  <si>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</si>
  <si>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</si>
  <si>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</si>
  <si>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</si>
  <si>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</si>
  <si>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</si>
  <si>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</si>
  <si>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</si>
  <si>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</si>
  <si>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</si>
  <si>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</si>
  <si>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</si>
  <si>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</si>
  <si>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</si>
  <si>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</si>
  <si>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</si>
  <si>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</si>
  <si>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</si>
  <si>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</si>
  <si>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</si>
  <si>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</si>
  <si>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</si>
  <si>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</si>
  <si>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</si>
  <si>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</si>
  <si>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</si>
  <si>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</si>
  <si>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</si>
  <si>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</si>
  <si>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</si>
  <si>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</si>
  <si>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</si>
  <si>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</si>
  <si>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</si>
  <si>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</si>
  <si>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</si>
  <si>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</si>
  <si>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</si>
  <si>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</si>
  <si>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</si>
  <si>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</si>
  <si>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</si>
  <si>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</si>
  <si>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</si>
  <si>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</si>
  <si>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</si>
  <si>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</si>
  <si>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</si>
  <si>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</si>
  <si>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</si>
  <si>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</si>
  <si>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</si>
  <si>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</si>
  <si>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</si>
  <si>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</si>
  <si>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</si>
  <si>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</si>
  <si>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</si>
  <si>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</si>
  <si>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</si>
  <si>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</si>
  <si>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</si>
  <si>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</si>
  <si>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</si>
  <si>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</si>
  <si>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</si>
  <si>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</si>
  <si>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</si>
  <si>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</si>
  <si>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</si>
  <si>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</si>
  <si>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</si>
  <si>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</si>
  <si>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</si>
  <si>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</si>
  <si>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</si>
  <si>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</si>
  <si>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</si>
  <si>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</si>
  <si>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</si>
  <si>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</si>
  <si>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</si>
  <si>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</si>
  <si>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</si>
  <si>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</si>
  <si>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</si>
  <si>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</si>
  <si>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</si>
  <si>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</si>
  <si>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</si>
  <si>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</si>
  <si>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</si>
  <si>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</si>
  <si>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</si>
  <si>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</si>
  <si>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</si>
  <si>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</si>
  <si>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</si>
  <si>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</si>
  <si>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</si>
  <si>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</si>
  <si>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</si>
  <si>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</si>
  <si>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</si>
  <si>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</si>
  <si>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</si>
  <si>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</si>
  <si>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</si>
  <si>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</si>
  <si>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</si>
  <si>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</si>
  <si>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</si>
  <si>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</si>
  <si>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</si>
  <si>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</si>
  <si>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</si>
  <si>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</si>
  <si>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</si>
  <si>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</si>
  <si>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</si>
  <si>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</si>
  <si>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</si>
  <si>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</si>
  <si>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</si>
  <si>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</si>
  <si>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</si>
  <si>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</si>
  <si>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</si>
  <si>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</si>
  <si>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</si>
  <si>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</si>
  <si>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</si>
  <si>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</si>
  <si>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</si>
  <si>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</si>
  <si>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</si>
  <si>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</si>
  <si>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</si>
  <si>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</si>
  <si>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</si>
  <si>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</si>
  <si>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</si>
  <si>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</si>
  <si>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</si>
  <si>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</si>
  <si>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</si>
  <si>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</si>
  <si>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</si>
  <si>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</si>
  <si>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</si>
  <si>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</si>
  <si>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</si>
  <si>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</si>
  <si>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</si>
  <si>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</si>
  <si>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</si>
  <si>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</si>
  <si>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</si>
  <si>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</si>
  <si>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</si>
  <si>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</si>
  <si>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</si>
  <si>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</si>
  <si>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</si>
  <si>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</si>
  <si>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</si>
  <si>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</si>
  <si>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</si>
  <si>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</si>
  <si>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</si>
  <si>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</si>
  <si>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</si>
  <si>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</si>
  <si>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</si>
  <si>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</si>
  <si>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</si>
  <si>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</si>
  <si>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</si>
  <si>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</si>
  <si>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</si>
  <si>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</si>
  <si>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</si>
  <si>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</si>
  <si>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</si>
  <si>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</si>
  <si>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</si>
  <si>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</si>
  <si>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</si>
  <si>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</si>
  <si>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</si>
  <si>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</si>
  <si>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</si>
  <si>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</si>
  <si>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</si>
  <si>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</si>
  <si>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</si>
  <si>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</si>
  <si>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</si>
  <si>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</si>
  <si>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</si>
  <si>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</si>
  <si>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</si>
  <si>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</si>
  <si>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</si>
  <si>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</si>
  <si>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</si>
  <si>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</si>
  <si>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</si>
  <si>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</si>
  <si>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</si>
  <si>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</si>
  <si>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</si>
  <si>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</si>
  <si>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</si>
  <si>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</si>
  <si>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</si>
  <si>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</si>
  <si>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</si>
  <si>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</si>
  <si>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</si>
  <si>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</si>
  <si>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</si>
  <si>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</si>
  <si>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</si>
  <si>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</si>
  <si>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</si>
  <si>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</si>
  <si>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</si>
  <si>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</si>
  <si>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</si>
  <si>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</si>
  <si>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</si>
  <si>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</si>
  <si>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</si>
  <si>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</si>
  <si>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</si>
  <si>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</si>
  <si>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</si>
  <si>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</si>
  <si>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</si>
  <si>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</si>
  <si>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</si>
  <si>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</si>
  <si>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</si>
  <si>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</si>
  <si>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</si>
  <si>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</si>
  <si>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</si>
  <si>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</si>
  <si>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</si>
  <si>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</si>
  <si>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</si>
  <si>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</si>
  <si>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</si>
  <si>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</si>
  <si>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</si>
  <si>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</si>
  <si>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</si>
  <si>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</si>
  <si>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</si>
  <si>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</si>
  <si>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</si>
  <si>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</si>
  <si>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</si>
  <si>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</si>
  <si>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</si>
  <si>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</si>
  <si>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</si>
  <si>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</si>
  <si>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</si>
  <si>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</si>
  <si>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</si>
  <si>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</si>
  <si>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</si>
  <si>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</si>
  <si>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</si>
  <si>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</si>
  <si>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</si>
  <si>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</si>
  <si>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</si>
  <si>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</si>
  <si>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</si>
  <si>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</si>
  <si>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</si>
  <si>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</si>
  <si>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</si>
  <si>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</si>
  <si>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</si>
  <si>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</si>
  <si>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</si>
  <si>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</si>
  <si>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</si>
  <si>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</si>
  <si>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</si>
  <si>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</si>
  <si>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</si>
  <si>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</si>
  <si>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</si>
  <si>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</si>
  <si>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</si>
  <si>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</si>
  <si>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</si>
  <si>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</si>
  <si>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</si>
  <si>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</si>
  <si>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</si>
  <si>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</si>
  <si>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</si>
  <si>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</si>
  <si>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</si>
  <si>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</si>
  <si>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</si>
  <si>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</si>
  <si>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</si>
  <si>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</si>
  <si>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</si>
  <si>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</si>
  <si>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</si>
  <si>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</si>
  <si>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</si>
  <si>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</si>
  <si>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</si>
  <si>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</si>
  <si>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</si>
  <si>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</si>
  <si>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</si>
  <si>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</si>
  <si>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</si>
  <si>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</si>
  <si>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</si>
  <si>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</si>
  <si>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</si>
  <si>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</si>
  <si>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</si>
  <si>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</si>
  <si>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</si>
  <si>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</si>
  <si>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</si>
  <si>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</si>
  <si>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</si>
  <si>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</si>
  <si>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</si>
  <si>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</si>
  <si>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</si>
  <si>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</si>
  <si>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</si>
  <si>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</si>
  <si>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</si>
  <si>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</si>
  <si>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</si>
  <si>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</si>
  <si>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</si>
  <si>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</si>
  <si>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</si>
  <si>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</si>
  <si>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</si>
  <si>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</si>
  <si>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</si>
  <si>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</si>
  <si>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</si>
  <si>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</si>
  <si>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</si>
  <si>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</si>
  <si>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</si>
  <si>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</si>
  <si>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</si>
  <si>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</si>
  <si>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</si>
  <si>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</si>
  <si>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</si>
  <si>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</si>
  <si>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</si>
  <si>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</si>
  <si>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</si>
  <si>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</si>
  <si>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</si>
  <si>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</si>
  <si>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</si>
  <si>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</si>
  <si>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</si>
  <si>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</si>
  <si>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</si>
  <si>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</si>
  <si>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</si>
  <si>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</si>
  <si>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</si>
  <si>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</si>
  <si>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</si>
  <si>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</si>
  <si>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</si>
  <si>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</si>
  <si>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</si>
  <si>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</si>
  <si>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</si>
  <si>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</si>
  <si>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</si>
  <si>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</si>
  <si>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</si>
  <si>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</si>
  <si>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</si>
  <si>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</si>
  <si>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</si>
  <si>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</si>
  <si>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</si>
  <si>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</si>
  <si>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</si>
  <si>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</si>
  <si>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</si>
  <si>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</si>
  <si>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</si>
  <si>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</si>
  <si>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</si>
  <si>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</si>
  <si>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</si>
  <si>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</si>
  <si>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</si>
  <si>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</si>
  <si>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</si>
  <si>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</si>
  <si>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</si>
  <si>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</si>
  <si>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</si>
  <si>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</si>
  <si>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</si>
  <si>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</si>
  <si>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</si>
  <si>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</si>
  <si>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</si>
  <si>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</si>
  <si>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</si>
  <si>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</si>
  <si>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</si>
  <si>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</si>
  <si>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</si>
  <si>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</si>
  <si>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</si>
  <si>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</si>
  <si>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</si>
  <si>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</si>
  <si>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</si>
  <si>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</si>
  <si>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</si>
  <si>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</si>
  <si>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</si>
  <si>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</si>
  <si>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</si>
  <si>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</si>
  <si>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</si>
  <si>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</si>
  <si>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</si>
  <si>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</si>
  <si>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</si>
  <si>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</si>
  <si>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</si>
  <si>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</si>
  <si>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</si>
  <si>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</si>
  <si>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</si>
  <si>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</si>
  <si>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</si>
  <si>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</si>
  <si>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</si>
  <si>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</si>
  <si>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</si>
  <si>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</si>
  <si>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</si>
  <si>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</si>
  <si>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</si>
  <si>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</si>
  <si>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</si>
  <si>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</si>
  <si>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</si>
  <si>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</si>
  <si>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</si>
  <si>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</si>
  <si>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</si>
  <si>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</si>
  <si>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</si>
  <si>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</si>
  <si>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</si>
  <si>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</si>
  <si>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</si>
  <si>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</si>
  <si>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</si>
  <si>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</si>
  <si>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</si>
  <si>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</si>
  <si>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</si>
  <si>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</si>
  <si>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</si>
  <si>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</si>
  <si>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</si>
  <si>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</si>
  <si>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</si>
  <si>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</si>
  <si>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</si>
  <si>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</si>
  <si>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</si>
  <si>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</si>
  <si>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</si>
  <si>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</si>
  <si>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</si>
  <si>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</si>
  <si>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</si>
  <si>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</si>
  <si>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</si>
  <si>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</si>
  <si>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</si>
  <si>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</si>
  <si>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</si>
  <si>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</si>
  <si>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</si>
  <si>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</si>
  <si>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</si>
  <si>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</si>
  <si>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</si>
  <si>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</si>
  <si>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</si>
  <si>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</si>
  <si>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</si>
  <si>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</si>
  <si>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</si>
  <si>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</si>
  <si>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</si>
  <si>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</si>
  <si>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</si>
  <si>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</si>
  <si>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</si>
  <si>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</si>
  <si>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</si>
  <si>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</si>
  <si>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</si>
  <si>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</si>
  <si>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</si>
  <si>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</si>
  <si>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</si>
  <si>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</si>
  <si>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</si>
  <si>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</si>
  <si>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</si>
  <si>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</si>
  <si>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</si>
  <si>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</si>
  <si>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</si>
  <si>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</si>
  <si>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</si>
  <si>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</si>
  <si>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</si>
  <si>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</si>
  <si>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</si>
  <si>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</si>
  <si>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</si>
  <si>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</si>
  <si>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</si>
  <si>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</si>
  <si>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</si>
  <si>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</si>
  <si>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</si>
  <si>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</si>
  <si>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</si>
  <si>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</si>
  <si>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</si>
  <si>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</si>
  <si>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</si>
  <si>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</si>
  <si>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</si>
  <si>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</si>
  <si>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</si>
  <si>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</si>
  <si>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</si>
  <si>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</si>
  <si>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</si>
  <si>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</si>
  <si>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</si>
  <si>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</si>
  <si>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</si>
  <si>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</si>
  <si>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</si>
  <si>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</si>
  <si>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</si>
  <si>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</si>
  <si>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</si>
  <si>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</si>
  <si>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</si>
  <si>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</si>
  <si>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</si>
  <si>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</si>
  <si>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</si>
  <si>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</si>
  <si>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</si>
  <si>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</si>
  <si>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</si>
  <si>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</si>
  <si>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</si>
  <si>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</si>
  <si>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</si>
  <si>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</si>
  <si>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</si>
  <si>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</si>
  <si>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</si>
  <si>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</si>
  <si>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</si>
  <si>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</si>
  <si>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</si>
  <si>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</si>
  <si>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</si>
  <si>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</si>
  <si>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</si>
  <si>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</si>
  <si>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</si>
  <si>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</si>
  <si>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</si>
  <si>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</si>
  <si>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</si>
  <si>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</si>
  <si>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</si>
  <si>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</si>
  <si>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</si>
  <si>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</si>
  <si>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</si>
  <si>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</si>
  <si>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</si>
  <si>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</si>
  <si>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</si>
  <si>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</si>
  <si>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</si>
  <si>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</si>
  <si>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</si>
  <si>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</si>
  <si>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</si>
  <si>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</si>
  <si>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</si>
  <si>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</si>
  <si>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</si>
  <si>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</si>
  <si>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</si>
  <si>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</si>
  <si>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</si>
  <si>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</si>
  <si>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</si>
  <si>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</si>
  <si>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</si>
  <si>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</si>
  <si>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</si>
  <si>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</si>
  <si>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</si>
  <si>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</si>
  <si>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</si>
  <si>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</si>
  <si>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</si>
  <si>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</si>
  <si>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</si>
  <si>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</si>
  <si>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</si>
  <si>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</si>
  <si>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</si>
  <si>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</si>
  <si>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</si>
  <si>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</si>
  <si>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</si>
  <si>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</si>
  <si>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</si>
  <si>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</si>
  <si>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</si>
  <si>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</si>
  <si>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</si>
  <si>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</si>
  <si>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</si>
  <si>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</si>
  <si>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</si>
  <si>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</si>
  <si>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</si>
  <si>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</si>
  <si>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</si>
  <si>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</si>
  <si>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</si>
  <si>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</si>
  <si>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</si>
  <si>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</si>
  <si>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</si>
  <si>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</si>
  <si>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</si>
  <si>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</si>
  <si>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</si>
  <si>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</si>
  <si>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</si>
  <si>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</si>
  <si>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</si>
  <si>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</si>
  <si>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</si>
  <si>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</si>
  <si>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</si>
  <si>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</si>
  <si>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</si>
  <si>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</si>
  <si>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</si>
  <si>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</si>
  <si>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</si>
  <si>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</si>
  <si>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</si>
  <si>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</si>
  <si>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</si>
  <si>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</si>
  <si>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</si>
  <si>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</si>
  <si>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</si>
  <si>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</si>
  <si>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</si>
  <si>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</si>
  <si>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</si>
  <si>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</si>
  <si>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</si>
  <si>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</si>
  <si>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</si>
  <si>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</si>
  <si>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</si>
  <si>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</si>
  <si>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</si>
  <si>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</si>
  <si>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</si>
  <si>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</si>
  <si>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</si>
  <si>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</si>
  <si>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</si>
  <si>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</si>
  <si>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</si>
  <si>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</si>
  <si>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</si>
  <si>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</si>
  <si>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</si>
  <si>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</si>
  <si>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</si>
  <si>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</si>
  <si>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</si>
  <si>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</si>
  <si>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</si>
  <si>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</si>
  <si>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</si>
  <si>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</si>
  <si>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</si>
  <si>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</si>
  <si>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</si>
  <si>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</si>
  <si>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</si>
  <si>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</si>
  <si>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</si>
  <si>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</si>
  <si>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</si>
  <si>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</si>
  <si>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</si>
  <si>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</si>
  <si>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</si>
  <si>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</si>
  <si>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</si>
  <si>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</si>
  <si>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</si>
  <si>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</si>
  <si>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</si>
  <si>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</si>
  <si>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</si>
  <si>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</si>
  <si>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</si>
  <si>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</si>
  <si>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</si>
  <si>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</si>
  <si>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</si>
  <si>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</si>
  <si>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</si>
  <si>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</si>
  <si>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</si>
  <si>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</si>
  <si>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</si>
  <si>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</si>
  <si>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</si>
  <si>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</si>
  <si>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</si>
  <si>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</si>
  <si>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</si>
  <si>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</si>
  <si>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</si>
  <si>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</si>
  <si>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</si>
  <si>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</si>
  <si>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</si>
  <si>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</si>
  <si>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</si>
  <si>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</si>
  <si>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</si>
  <si>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</si>
  <si>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</si>
  <si>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</si>
  <si>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</si>
  <si>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</si>
  <si>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</si>
  <si>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</si>
  <si>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</si>
  <si>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</si>
  <si>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</si>
  <si>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</si>
  <si>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</si>
  <si>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</si>
  <si>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</si>
  <si>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</si>
  <si>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</si>
  <si>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</si>
  <si>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</si>
  <si>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</si>
  <si>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</si>
  <si>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</si>
  <si>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</si>
  <si>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</si>
  <si>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</si>
  <si>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</si>
  <si>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</si>
  <si>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</si>
  <si>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</si>
  <si>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</si>
  <si>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</si>
  <si>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</si>
  <si>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</si>
  <si>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</si>
  <si>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</si>
  <si>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</si>
  <si>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</si>
  <si>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</si>
  <si>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</si>
  <si>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</si>
  <si>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</si>
  <si>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</si>
  <si>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</si>
  <si>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</si>
  <si>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</si>
  <si>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</si>
  <si>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</si>
  <si>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</si>
  <si>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</si>
  <si>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</si>
  <si>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</si>
  <si>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</si>
  <si>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</si>
  <si>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</si>
  <si>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</si>
  <si>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</si>
  <si>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</si>
  <si>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</si>
  <si>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</si>
  <si>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</si>
  <si>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</si>
  <si>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</si>
  <si>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</si>
  <si>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</si>
  <si>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</si>
  <si>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</si>
  <si>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</si>
  <si>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</si>
  <si>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</si>
  <si>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</si>
  <si>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</si>
  <si>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</si>
  <si>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</si>
  <si>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</si>
  <si>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</si>
  <si>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</si>
  <si>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</si>
  <si>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</si>
  <si>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</si>
  <si>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</si>
  <si>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</si>
  <si>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</si>
  <si>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</si>
  <si>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</si>
  <si>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</si>
  <si>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</si>
  <si>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</si>
  <si>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</si>
  <si>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</si>
  <si>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</si>
  <si>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</si>
  <si>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</si>
  <si>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</si>
  <si>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</si>
  <si>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</si>
  <si>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</si>
  <si>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</si>
  <si>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</si>
  <si>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</si>
  <si>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</si>
  <si>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</si>
  <si>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</si>
  <si>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</si>
  <si>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</si>
  <si>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</si>
  <si>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</si>
  <si>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</si>
  <si>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</si>
  <si>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</si>
  <si>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</si>
  <si>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</si>
  <si>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</si>
  <si>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</si>
  <si>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</si>
  <si>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</si>
  <si>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</si>
  <si>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</si>
  <si>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</si>
  <si>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</si>
  <si>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</si>
  <si>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</si>
  <si>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</si>
  <si>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</si>
  <si>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</si>
  <si>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</si>
  <si>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</si>
  <si>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</si>
  <si>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</si>
  <si>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</si>
  <si>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</si>
  <si>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</si>
  <si>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</si>
  <si>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</si>
  <si>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</si>
  <si>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</si>
  <si>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</si>
  <si>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</si>
  <si>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</si>
  <si>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</si>
  <si>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</si>
  <si>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</si>
  <si>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</si>
  <si>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</si>
  <si>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</si>
  <si>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</si>
  <si>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</si>
  <si>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</si>
  <si>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</si>
  <si>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</si>
  <si>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</si>
  <si>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</si>
  <si>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</si>
  <si>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</si>
  <si>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</si>
  <si>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</si>
  <si>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</si>
  <si>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</si>
  <si>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</si>
  <si>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</si>
  <si>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</si>
  <si>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</si>
  <si>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</si>
  <si>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</si>
  <si>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</si>
  <si>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</si>
  <si>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</si>
  <si>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</si>
  <si>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</si>
  <si>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</si>
  <si>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</si>
  <si>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</si>
  <si>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</si>
  <si>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</si>
  <si>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</si>
  <si>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</si>
  <si>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</si>
  <si>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</si>
  <si>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</si>
  <si>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</si>
  <si>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</si>
  <si>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</si>
  <si>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</si>
  <si>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</si>
  <si>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</si>
  <si>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</si>
  <si>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</si>
  <si>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</si>
  <si>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</si>
  <si>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</si>
  <si>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</si>
  <si>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</si>
  <si>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</si>
  <si>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</si>
  <si>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</si>
  <si>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</si>
  <si>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</si>
  <si>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</si>
  <si>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</si>
  <si>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</si>
  <si>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</si>
  <si>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</si>
  <si>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</si>
  <si>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</si>
  <si>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</si>
  <si>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</si>
  <si>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</si>
  <si>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</si>
  <si>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</si>
  <si>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</si>
  <si>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</si>
  <si>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</si>
  <si>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</si>
  <si>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</si>
  <si>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</si>
  <si>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</si>
  <si>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</si>
  <si>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</si>
  <si>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</si>
  <si>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</si>
  <si>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</si>
  <si>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</si>
  <si>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</si>
  <si>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</si>
  <si>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</si>
  <si>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</si>
  <si>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</si>
  <si>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</si>
  <si>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</si>
  <si>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</si>
  <si>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</si>
  <si>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</si>
  <si>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</si>
  <si>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</si>
  <si>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</si>
  <si>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</si>
  <si>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</si>
  <si>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</si>
  <si>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</si>
  <si>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</si>
  <si>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</si>
  <si>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</si>
  <si>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</si>
  <si>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</si>
  <si>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</si>
  <si>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</si>
  <si>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</si>
  <si>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</si>
  <si>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</si>
  <si>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</si>
  <si>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</si>
  <si>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</si>
  <si>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</si>
  <si>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</si>
  <si>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</si>
  <si>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</si>
  <si>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</si>
  <si>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</si>
  <si>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</si>
  <si>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</si>
  <si>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</si>
  <si>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</si>
  <si>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</si>
  <si>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</si>
  <si>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</si>
  <si>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</si>
  <si>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</si>
  <si>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</si>
  <si>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</si>
  <si>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</si>
  <si>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</si>
  <si>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</si>
  <si>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</si>
  <si>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</si>
  <si>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</si>
  <si>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</si>
  <si>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</si>
  <si>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</si>
  <si>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</si>
  <si>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</si>
  <si>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</si>
  <si>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</si>
  <si>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</si>
  <si>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</si>
  <si>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</si>
  <si>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</si>
  <si>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</si>
  <si>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</si>
  <si>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</si>
  <si>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</si>
  <si>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</si>
  <si>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</si>
  <si>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</si>
  <si>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</si>
  <si>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</si>
  <si>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</si>
  <si>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</si>
  <si>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</si>
  <si>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</si>
  <si>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</si>
  <si>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</si>
  <si>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</si>
  <si>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</si>
  <si>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</si>
  <si>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</si>
  <si>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</si>
  <si>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</si>
  <si>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</si>
  <si>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</si>
  <si>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</si>
  <si>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</si>
  <si>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</si>
  <si>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</si>
  <si>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</si>
  <si>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</si>
  <si>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</si>
  <si>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</si>
  <si>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</si>
  <si>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</si>
  <si>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</si>
  <si>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</si>
  <si>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</si>
  <si>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</si>
  <si>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</si>
  <si>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</si>
  <si>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</si>
  <si>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</si>
  <si>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</si>
  <si>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</si>
  <si>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</si>
  <si>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</si>
  <si>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</si>
  <si>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</si>
  <si>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</si>
  <si>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</si>
  <si>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</si>
  <si>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</si>
  <si>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</si>
  <si>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</si>
  <si>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</si>
  <si>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</si>
  <si>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</si>
  <si>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</si>
  <si>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</si>
  <si>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</si>
  <si>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</si>
  <si>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</si>
  <si>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</si>
  <si>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</si>
  <si>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</si>
  <si>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</si>
  <si>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</si>
  <si>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</si>
  <si>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</si>
  <si>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</si>
  <si>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</si>
  <si>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</si>
  <si>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</si>
  <si>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</si>
  <si>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</si>
  <si>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</si>
  <si>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</si>
  <si>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</si>
  <si>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</si>
  <si>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</si>
  <si>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</si>
  <si>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</si>
  <si>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</si>
  <si>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</si>
  <si>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</si>
  <si>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</si>
  <si>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</si>
  <si>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</si>
  <si>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</si>
  <si>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</si>
  <si>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</si>
  <si>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</si>
  <si>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</si>
  <si>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</si>
  <si>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</si>
  <si>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</si>
  <si>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</si>
  <si>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</si>
  <si>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</si>
  <si>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</si>
  <si>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</si>
  <si>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</si>
  <si>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</si>
  <si>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</si>
  <si>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</si>
  <si>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</si>
  <si>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</si>
  <si>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</si>
  <si>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</si>
  <si>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</si>
  <si>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</si>
  <si>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</si>
  <si>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</si>
  <si>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</si>
  <si>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</si>
  <si>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</si>
  <si>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</si>
  <si>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</si>
  <si>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</si>
  <si>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</si>
  <si>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</si>
  <si>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</si>
  <si>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</si>
  <si>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</si>
  <si>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</si>
  <si>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</si>
  <si>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</si>
  <si>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</si>
  <si>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</si>
  <si>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</si>
  <si>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</si>
  <si>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</si>
  <si>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</si>
  <si>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</si>
  <si>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</si>
  <si>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</si>
  <si>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</si>
  <si>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</si>
  <si>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</si>
  <si>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</si>
  <si>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</si>
  <si>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</si>
  <si>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</si>
  <si>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</si>
  <si>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</si>
  <si>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</si>
  <si>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</si>
  <si>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</si>
  <si>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</si>
  <si>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</si>
  <si>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</si>
  <si>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</si>
  <si>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</si>
  <si>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</si>
  <si>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</si>
  <si>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</si>
  <si>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</si>
  <si>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</si>
  <si>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</si>
  <si>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</si>
  <si>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</si>
  <si>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</si>
  <si>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</si>
  <si>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</si>
  <si>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</si>
  <si>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</si>
  <si>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</si>
  <si>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</si>
  <si>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</si>
  <si>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</si>
  <si>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</si>
  <si>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</si>
  <si>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</si>
  <si>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</si>
  <si>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</si>
  <si>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</si>
  <si>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</si>
  <si>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</si>
  <si>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</si>
  <si>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</si>
  <si>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</si>
  <si>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</si>
  <si>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</si>
  <si>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</si>
  <si>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</si>
  <si>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</si>
  <si>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</si>
  <si>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</si>
  <si>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</si>
  <si>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</si>
  <si>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</si>
  <si>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</si>
  <si>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</si>
  <si>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</si>
  <si>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</si>
  <si>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</si>
  <si>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</si>
  <si>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</si>
  <si>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</si>
  <si>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</si>
  <si>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</si>
  <si>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</si>
  <si>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</si>
  <si>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</si>
  <si>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</si>
  <si>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</si>
  <si>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</si>
  <si>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</si>
  <si>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</si>
  <si>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</si>
  <si>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</si>
  <si>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</si>
  <si>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</si>
  <si>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</si>
  <si>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</si>
  <si>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</si>
  <si>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</si>
  <si>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</si>
  <si>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</si>
  <si>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</si>
  <si>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</si>
  <si>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</si>
  <si>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</si>
  <si>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</si>
  <si>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</si>
  <si>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</si>
  <si>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</si>
  <si>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</si>
  <si>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</si>
  <si>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</si>
  <si>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</si>
  <si>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</si>
  <si>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</si>
  <si>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</si>
  <si>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</si>
  <si>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</si>
  <si>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</si>
  <si>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</si>
  <si>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</si>
  <si>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</si>
  <si>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</si>
  <si>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</si>
  <si>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</si>
  <si>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</si>
  <si>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</si>
  <si>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</si>
  <si>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</si>
  <si>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</si>
  <si>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</si>
  <si>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</si>
  <si>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</si>
  <si>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</si>
  <si>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</si>
  <si>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</si>
  <si>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</si>
  <si>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</si>
  <si>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</si>
  <si>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</si>
  <si>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</si>
  <si>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</si>
  <si>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</si>
  <si>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</si>
  <si>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</si>
  <si>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</si>
  <si>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</si>
  <si>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</si>
  <si>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</si>
  <si>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</si>
  <si>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</si>
  <si>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</si>
  <si>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</si>
  <si>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</si>
  <si>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</si>
  <si>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</si>
  <si>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</si>
  <si>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</si>
  <si>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</si>
  <si>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</si>
  <si>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</si>
  <si>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</si>
  <si>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</si>
  <si>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</si>
  <si>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</si>
  <si>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</si>
  <si>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</si>
  <si>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</si>
  <si>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</si>
  <si>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</si>
  <si>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</si>
  <si>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</si>
  <si>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</si>
  <si>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</si>
  <si>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</si>
  <si>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</si>
  <si>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</si>
  <si>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</si>
  <si>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</si>
  <si>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</si>
  <si>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</si>
  <si>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</si>
  <si>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</si>
  <si>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</si>
  <si>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</si>
  <si>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</si>
  <si>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</si>
  <si>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</si>
  <si>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</si>
  <si>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</si>
  <si>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</si>
  <si>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</si>
  <si>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</si>
  <si>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</si>
  <si>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</si>
  <si>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</si>
  <si>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</si>
  <si>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</si>
  <si>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</si>
  <si>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</si>
  <si>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</si>
  <si>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</si>
  <si>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</si>
  <si>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</si>
  <si>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</si>
  <si>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</si>
  <si>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need90 min </t>
  </si>
  <si>
    <t>PCM-20251213-00000405</t>
  </si>
  <si>
    <t xml:space="preserve">team on way need 30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</si>
  <si>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</si>
  <si>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</si>
  <si>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</si>
  <si>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</si>
  <si>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</si>
  <si>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</si>
  <si>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</si>
  <si>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</si>
  <si>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</si>
  <si>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</si>
  <si>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</si>
  <si>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</si>
  <si>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</si>
  <si>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</si>
  <si>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</si>
  <si>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</si>
  <si>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</si>
  <si>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</si>
  <si>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</si>
  <si>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</si>
  <si>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</si>
  <si>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30 min</t>
  </si>
  <si>
    <t>kmmd0722</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</si>
  <si>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</si>
  <si>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</si>
  <si>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</si>
  <si>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</si>
  <si>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</si>
  <si>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</si>
  <si>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</si>
  <si>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</si>
  <si>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</si>
  <si>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</si>
  <si>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</si>
  <si>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</si>
  <si>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</si>
  <si>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</si>
  <si>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20 Mins</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</si>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</sst>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9" totalsRowShown="0" headerRowDxfId="30" dataDxfId="29" headerRowBorderDxfId="27" tableBorderDxfId="28">
  <autoFilter ref="A1:M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341.48282997684873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6.5758217591792345E-2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5.5746643512975425E-2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46004.431255902775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46004.431255902775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46004.431255902775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46004.431255902775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46004.431255902775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46004.431255902775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46004.431255902775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46004.431255902775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46004.431255902775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46004.431255902775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46004.431255902775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46004.431255902775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46004.431255902775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46004.431255902775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46004.431255902775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46004.431255902775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46004.431255902775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46004.431255902775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46004.431255902775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46004.431255902775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46004.431255902775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46004.431255902775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46004.431255902775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46004.431255902775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46004.431255902775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46004.431255902775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46004.431255902775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46004.431255902775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46004.431255902775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46004.431255902775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46004.431255902775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46004.431255902775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46004.431255902775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46004.431255902775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46004.431255902775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46004.431255902775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46004.431255902775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46004.431255902775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46004.431255902775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46004.431255902775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46004.431255902775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46004.431255902775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46004.431255902775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46004.431255902775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46004.431255902775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46004.431255902775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46004.431255902775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46004.431255902775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46004.431255902775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46004.431255902775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46004.431255902775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46004.431255902775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46004.431255902775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46004.431255902775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46004.431255902775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46004.431255902775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46004.431255902775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46004.431255902775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46004.431255902775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46004.431255902775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46004.431255902775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46004.431255902775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46004.431255902775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46004.431255902775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46004.431255902775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46004.431255902775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46004.431255902775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46004.431255902775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46004.431255902775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46004.431255902775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46004.431255902775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46004.431255902775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46004.431255902775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46004.431255902775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46004.431255902775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46004.431255902775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46004.431255902775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46004.431255902775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46004.431255902775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46004.431255902775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46004.431255902775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46004.431255902775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46004.431255902775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46004.431255902775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46004.431255902775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46004.431255902775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46004.431255902775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46004.431255902775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46004.431255902775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46004.431255902775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46004.431255902775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46004.431255902775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46004.431255902775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46004.431255902775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46004.431255902775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46004.431255902775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46004.431255902775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46004.431255902775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46004.431255902775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46004.431255902775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46004.431255902775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46004.431255902775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46004.431255902775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46004.431255902775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46004.431255902775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46004.431255902775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46004.431255902775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46004.431255902775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46004.431255902775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46004.431255902775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46004.431255902775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46004.431255902775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46004.431255902775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46004.431255902775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46004.431255902775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46004.431255902775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46004.431255902775</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30CB1C93-30B4-40FB-B582-CB425FC081A9}"/>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179.4314179398134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20.043836921293405</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7.0758739583325223</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3.5993461805555853</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0.15751747685135342</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6.2563773142755963E-2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46004.431255902775</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46004.431255902775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46004.431255902775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46004.431255902775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46004.431255902775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46004.431255902775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46004.431255902775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46004.431255902775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46004.431255902775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46004.431255902775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46004.431255902775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46004.431255902775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46004.431255902775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46004.431255902775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46004.431255902775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46004.431255902775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46004.431255902775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46004.431255902775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46004.431255902775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46004.431255902775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46004.431255902775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46004.431255902775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46004.431255902775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46004.431255902775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46004.431255902775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46004.431255902775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46004.431255902775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46004.431255902775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46004.431255902775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46004.431255902775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46004.431255902775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46004.431255902775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46004.431255902775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46004.431255902775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46004.431255902775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46004.431255902775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46004.431255902775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46004.431255902775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46004.431255902775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46004.431255902775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46004.431255902775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46004.431255902775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46004.431255902775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46004.431255902775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46004.431255902775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46004.431255902775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46004.431255902775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46004.431255902775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46004.431255902775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46004.431255902775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46004.431255902775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46004.431255902775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46004.431255902775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46004.431255902775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46004.431255902775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46004.431255902775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46004.431255902775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46004.431255902775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46004.431255902775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46004.431255902775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46004.431255902775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46004.431255902775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46004.431255902775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46004.431255902775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46004.431255902775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46004.431255902775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46004.431255902775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46004.431255902775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46004.431255902775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46004.431255902775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46004.431255902775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46004.431255902775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46004.431255902775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46004.431255902775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46004.431255902775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46004.431255902775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46004.431255902775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46004.431255902775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46004.431255902775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46004.431255902775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46004.431255902775</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46004.431255902775</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46004.431255902775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46004.431255902775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46004.431255902775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46004.431255902775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46004.431255902775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46004.431255902775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46004.431255902775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46004.431255902775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46004.431255902775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46004.431255902775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46004.431255902775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46004.431255902775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46004.431255902775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46004.431255902775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46004.431255902775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46004.431255902775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46004.431255902775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46004.431255902775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46004.431255902775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46004.431255902775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46004.431255902775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46004.431255902775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46004.431255902775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46004.431255902775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46004.431255902775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46004.431255902775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46004.431255902775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46004.431255902775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46004.431255902775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46004.431255902775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46004.431255902775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46004.431255902775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46004.431255902775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46004.431255902775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46004.431255902775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46004.431255902775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46004.431255902775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46004.431255902775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46004.431255902775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46004.431255902775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46004.431255902775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46004.431255902775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46004.431255902775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46004.431255902775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46004.431255902775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46004.431255902775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46004.431255902775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46004.431255902775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46004.431255902775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46004.431255902775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46004.431255902775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46004.431255902775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46004.431255902775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46004.431255902775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46004.431255902775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46004.431255902775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46004.431255902775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46004.431255902775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46004.431255902775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46004.431255902775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46004.431255902775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46004.431255902775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46004.431255902775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46004.431255902775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46004.431255902775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46004.431255902775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46004.431255902775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46004.431255902775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46004.431255902775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46004.431255902775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46004.431255902775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46004.431255902775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46004.431255902775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46004.431255902775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46004.431255902775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46004.431255902775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46004.431255902775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46004.431255902775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46004.431255902775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46004.431255902775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46004.431255902775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46004.431255902775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46004.431255902775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46004.431255902775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46004.431255902775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46004.431255902775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46004.431255902775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46004.431255902775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46004.431255902775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46004.431255902775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46004.431255902775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46004.431255902775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46004.431255902775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46004.431255902775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46004.431255902775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46004.431255902775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46004.431255902775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46004.431255902775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46004.431255902775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46004.431255902775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46004.431255902775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46004.431255902775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46004.431255902775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46004.431255902775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46004.431255902775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46004.431255902775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46004.431255902775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46004.431255902775</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46004.431255902775</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46004.431256134259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46004.431256134259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46004.431256134259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46004.431256134259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46004.431256134259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46004.431256134259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46004.431256134259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46004.431256134259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46004.431256134259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46004.431256134259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46004.431256134259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46004.431256134259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46004.431256134259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46004.431256134259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46004.431256134259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46004.431256134259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46004.431256134259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46004.431256134259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46004.431256134259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46004.431256134259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46004.431256134259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46004.431256134259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46004.431256134259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46004.431256134259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46004.431256134259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46004.431256134259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46004.431256134259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46004.431256134259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46004.431256134259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46004.431256134259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46004.431256134259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46004.431256134259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46004.431256134259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46004.431256134259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46004.431256134259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46004.431256134259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46004.431256134259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46004.431256134259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46004.431256134259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46004.431256134259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46004.431256134259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46004.431256134259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46004.431256134259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46004.431256134259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46004.431256134259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46004.431256134259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46004.431256134259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46004.431256134259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46004.431256134259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46004.431256134259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46004.431256134259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46004.431256134259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46004.431256134259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46004.431256134259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46004.431256134259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46004.431256134259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46004.431256134259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46004.431256134259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46004.431256134259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46004.431256134259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46004.431256134259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46004.431256134259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46004.431256134259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46004.431256134259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46004.431256134259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46004.431256134259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46004.431256134259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46004.431256134259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46004.431256134259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46004.431256134259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46004.431256134259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46004.431256134259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46004.431256134259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46004.431256134259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46004.431256134259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46004.431256134259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46004.431256134259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46004.431256134259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46004.431256134259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46004.431256134259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46004.431256134259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46004.431256134259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46004.431256134259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46004.431256134259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46004.431256134259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46004.431256134259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46004.431256134259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46004.431256134259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46004.431256134259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46004.431256134259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46004.431256134259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46004.431256134259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46004.431256134259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46004.431256134259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46004.431256134259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46004.431256134259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46004.431256134259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46004.431256134259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46004.431256134259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46004.431256134259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46004.431256134259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46004.431256134259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46004.431256134259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46004.431256134259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46004.431256134259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46004.431256134259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46004.431256134259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46004.431256134259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46004.431256134259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46004.431256134259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46004.431256134259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46004.431256134259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46004.431256134259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46004.431256134259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46004.431256134259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46004.431256134259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46004.431256134259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46004.431256134259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46004.431256134259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46004.431256134259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46004.431256134259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46004.431256134259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46004.431256134259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46004.431256134259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46004.431256134259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46004.431256134259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46004.431256134259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46004.431256134259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46004.431256134259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46004.431256134259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46004.431256134259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46004.431256134259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46004.431256134259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46004.431256134259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46004.431256134259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46004.431256134259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46004.431256134259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46004.431256134259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46004.431256134259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46004.431256134259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46004.431256134259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46004.431256134259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46004.431256134259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46004.431256134259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46004.431256134259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46004.431256134259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46004.431256134259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46004.431256134259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46004.431256134259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46004.431256134259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46004.431256134259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46004.431256134259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46004.431256134259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46004.431256134259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46004.431256134259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46004.431256134259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46004.431256134259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46004.431256134259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46004.431256134259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46004.431256134259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46004.431256134259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46004.431256134259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46004.431256134259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46004.431256134259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46004.431256134259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46004.431256134259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46004.431256134259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46004.431256134259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46004.431256134259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46004.431256134259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46004.431256134259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46004.431256134259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46004.431256134259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46004.431256134259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46004.431256134259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46004.431256134259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46004.431256134259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46004.431256134259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46004.431256134259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46004.431256134259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46004.431256134259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46004.431256134259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46004.431256134259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46004.431256134259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46004.431256134259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46004.431256134259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46004.431256134259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46004.431256134259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46004.431256134259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46004.431256134259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46004.431256134259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46004.431256134259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46004.431256134259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46004.431256134259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46004.431256134259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46004.431256134259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46004.431256134259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46004.431256134259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46004.431256134259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46004.431256134259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46004.431256134259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46004.431256134259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46004.431256134259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46004.431256134259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46004.431256134259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46004.431256134259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46004.431256134259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46004.431256134259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46004.431256134259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46004.431256134259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46004.431256134259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46004.431256134259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46004.431256134259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46004.431256134259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46004.431256134259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46004.431256134259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46004.431256134259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46004.431256134259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46004.431256134259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46004.431256134259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46004.431256134259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46004.431256134259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46004.431256134259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46004.431256134259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46004.431256134259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46004.431256134259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46004.431256134259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46004.431256134259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46004.431256134259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46004.431256134259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46004.431256134259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46004.431256134259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46004.431256134259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46004.431256134259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46004.431256134259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46004.431256134259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46004.431256134259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46004.431256134259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46004.431256134259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46004.431256134259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46004.431256134259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46004.431256134259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46004.431256134259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46004.431256134259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46004.431256134259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46004.431256134259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46004.431256134259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46004.431256134259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46004.431256134259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46004.431256134259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46004.431256134259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46004.431256134259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46004.431256134259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46004.431256134259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46004.431256134259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46004.431256134259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46004.431256134259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46004.431256134259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46004.431256134259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46004.431256134259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46004.431256134259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46004.431256134259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46004.431256134259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46004.431256134259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46004.431256134259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46004.431256134259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46004.431256134259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46004.431256134259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46004.431256134259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46004.431256134259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46004.431256134259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46004.431256134259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46004.431256134259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46004.431256134259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46004.431256134259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46004.431256134259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46004.431256134259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46004.431256134259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46004.431256134259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46004.431256134259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46004.431256134259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46004.431256134259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46004.431256134259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46004.431256134259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46004.431256134259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46004.431256134259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46004.431256134259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46004.431256134259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46004.431256134259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46004.431256134259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46004.431256134259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46004.431256134259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46004.431256134259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46004.431256134259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46004.431256134259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46004.431256134259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46004.431256134259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46004.431256134259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46004.431256134259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46004.431256134259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46004.431256134259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46004.431256134259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46004.431256134259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46004.431256134259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46004.431256134259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46004.431256134259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46004.431256134259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46004.431256134259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46004.431256134259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46004.431256134259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46004.431256134259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46004.431256134259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46004.431256134259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46004.431256134259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46004.431256134259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46004.431256134259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46004.431256134259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46004.431256134259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46004.431256134259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46004.431256134259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46004.431256134259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46004.431256134259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46004.431256134259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46004.431256134259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46004.431256134259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46004.431256134259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46004.431256134259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46004.431256134259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46004.431256134259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46004.431256134259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46004.431256134259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46004.431256134259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46004.431256134259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46004.431256134259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46004.431256134259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46004.431256134259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46004.431256134259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46004.431256134259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46004.431256134259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46004.431256134259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46004.431256134259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46004.431256134259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46004.431256134259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46004.431256134259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46004.431256134259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46004.431256134259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46004.431256134259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46004.431256134259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46004.431256134259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46004.431256134259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46004.431256134259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46004.431256134259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46004.431256134259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46004.431256134259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46004.431256134259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46004.431256134259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46004.431256134259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46004.431256134259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46004.431256134259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46004.431256134259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46004.431256134259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46004.431256134259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46004.431256134259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46004.431256134259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46004.431256134259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46004.431256134259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46004.431256134259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46004.431256134259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46004.431256134259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46004.431256134259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46004.431256134259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46004.431256134259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46004.431256134259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46004.431256134259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46004.431256134259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46004.431256134259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46004.431256134259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46004.431256134259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46004.431256134259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46004.431256134259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46004.431256134259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46004.431256134259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46004.431256134259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46004.431256134259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46004.431256134259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46004.431256134259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46004.431256134259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46004.431256134259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46004.431256134259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46004.431256134259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46004.431256134259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46004.431256134259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46004.431256134259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46004.431256134259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46004.431256134259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46004.431256134259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46004.431256134259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46004.431256134259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46004.431256134259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46004.431256134259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46004.431256134259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46004.431256134259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46004.431256134259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46004.431256134259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46004.431256134259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46004.431256134259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46004.431256134259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46004.431256134259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46004.431256134259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46004.431256134259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46004.431256134259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46004.431256134259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46004.431256134259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46004.431256134259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46004.431256134259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46004.431256134259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46004.431256134259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46004.431256134259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46004.431256134259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46004.431256134259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46004.431256134259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46004.431256134259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46004.431256134259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46004.431256134259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46004.431256134259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46004.431256134259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46004.431256134259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46004.431256134259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46004.431256134259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46004.431256134259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46004.431256134259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46004.431256134259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46004.431256134259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46004.431256134259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46004.431256134259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46004.431256134259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46004.431256134259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46004.431256134259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46004.431256134259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46004.431256134259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46004.431256134259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46004.431256134259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46004.431256134259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46004.431256134259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46004.431256134259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46004.431256134259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46004.431256134259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46004.431256134259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46004.431256134259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46004.431256134259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46004.431256134259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46004.431256134259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46004.431256134259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46004.431256134259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46004.431256134259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46004.431256134259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46004.431256134259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46004.431256134259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46004.431256134259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46004.431256134259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46004.431256134259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46004.431256134259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46004.431256134259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46004.431256134259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46004.431256134259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46004.431256134259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46004.431256134259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46004.431256134259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46004.431256134259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46004.431256134259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46004.431256134259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46004.431256134259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46004.431256134259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46004.431256134259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46004.431256134259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46004.431256134259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46004.431256134259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46004.431256134259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46004.431256134259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46004.431256134259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46004.431256134259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46004.431256134259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46004.431256134259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46004.431256134259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46004.431256134259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46004.431256134259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46004.431256134259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46004.431256134259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46004.431256134259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46004.431256134259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46004.431256134259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46004.431256134259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46004.431256134259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46004.431256134259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46004.431256134259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46004.431256134259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46004.431256134259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46004.431256134259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46004.431256134259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46004.431256134259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46004.431256134259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46004.431256134259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46004.431256134259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46004.431256134259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46004.431256134259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46004.431256134259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46004.431256134259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46004.431256134259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46004.431256134259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46004.431256134259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46004.431256134259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46004.431256134259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46004.431256134259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46004.431256134259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46004.431256134259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46004.431256134259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46004.431256134259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46004.431256134259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46004.431256134259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46004.431256134259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46004.431256134259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46004.431256134259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46004.431256134259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46004.431256134259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46004.431256134259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46004.431256134259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46004.431256134259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46004.431256134259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46004.431256134259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46004.431256134259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46004.431256134259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46004.431256134259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46004.431256134259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46004.431256134259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46004.431256134259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46004.431256134259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46004.431256134259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46004.431256134259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46004.431256134259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46004.431256134259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46004.431256134259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46004.431256134259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46004.431256134259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46004.431256134259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46004.431256134259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46004.431256134259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46004.431256134259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46004.431256134259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46004.431256134259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46004.431256134259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46004.431256134259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46004.431256134259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46004.431256134259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46004.431256134259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46004.431256134259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46004.431256134259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46004.431256134259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46004.431256134259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46004.431256134259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46004.431256134259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46004.431256134259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46004.431256134259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46004.431256134259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46004.431256134259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46004.431256134259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46004.431256134259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46004.431256134259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46004.431256134259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46004.431256134259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46004.431256134259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46004.431256134259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46004.431256134259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46004.431256134259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46004.431256134259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46004.431256134259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46004.431256134259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46004.431256134259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46004.431256134259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46004.431256134259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46004.431256134259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46004.431256134259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46004.431256134259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46004.431256134259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46004.431256134259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46004.431256134259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46004.431256134259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46004.431256134259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46004.431256134259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46004.431256134259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46004.431256134259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46004.431256134259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46004.431256134259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46004.431256134259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46004.431256134259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46004.431256134259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46004.431256134259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46004.431256134259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46004.431256134259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46004.431256134259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46004.431256134259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46004.431256134259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46004.431256134259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46004.431256134259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46004.431256134259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46004.431256134259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46004.431256134259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46004.431256134259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46004.431256134259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46004.431256134259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46004.431256134259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46004.431256134259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46004.431256134259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46004.431256134259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46004.431256134259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46004.431256134259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46004.431256134259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46004.431256134259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46004.431256134259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46004.431256134259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46004.431256134259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46004.431256134259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46004.431256134259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46004.431256134259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46004.431256134259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46004.431256134259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46004.431256134259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46004.431256134259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46004.431256134259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46004.431256134259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46004.431256134259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46004.431256134259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46004.431256134259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46004.431256134259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46004.431256134259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46004.431256134259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46004.431256134259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46004.431256134259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46004.431256134259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46004.431256134259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46004.431256134259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46004.431256134259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46004.431256134259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46004.431256134259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46004.431256134259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46004.431256134259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46004.431256134259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46004.431256134259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46004.431256134259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46004.431256134259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46004.431256134259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46004.431256134259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46004.431256134259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46004.431256134259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46004.431256134259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46004.431256134259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46004.431256134259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46004.431256134259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46004.431256134259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46004.431256134259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46004.431256134259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46004.431256134259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46004.431256134259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46004.431256134259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46004.431256134259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46004.431256134259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46004.431256134259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46004.431256134259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46004.431256134259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46004.431256134259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46004.431256134259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46004.431256134259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46004.431256134259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46004.431256134259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46004.431256134259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46004.431256134259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46004.431256134259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46004.431256134259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46004.431256134259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46004.431256134259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46004.431256134259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46004.431256134259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46004.431256134259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46004.431256134259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46004.431256134259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46004.431256134259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46004.431256134259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46004.431256134259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46004.431256134259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46004.431256134259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46004.431256134259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46004.431256134259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46004.431256134259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46004.431256134259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46004.431256134259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46004.431256134259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46004.431256134259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46004.431256134259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46004.431256134259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46004.431256134259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46004.431256134259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46004.431256134259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46004.431256134259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46004.431256134259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46004.431256134259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46004.431256134259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46004.431256134259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46004.431256134259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46004.431256134259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46004.431256134259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46004.431256134259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46004.431256134259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46004.431256134259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46004.431256134259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46004.431256134259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46004.431256134259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46004.431256134259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46004.431256134259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46004.431256134259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46004.431256134259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46004.431256134259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46004.431256134259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46004.431256134259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46004.431256134259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46004.431256134259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46004.431256134259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46004.431256134259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46004.431256134259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46004.431256134259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46004.431256134259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46004.431256134259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46004.431256134259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46004.431256134259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46004.431256134259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46004.431256134259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46004.431256134259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46004.431256134259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46004.431256134259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46004.431256134259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46004.431256134259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46004.431256134259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46004.431256134259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46004.431256134259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46004.431256134259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46004.431256134259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46004.431256134259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46004.431256134259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46004.431256134259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46004.431256134259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46004.431256134259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46004.431256134259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46004.431256134259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46004.431256134259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46004.431256134259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46004.431256134259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46004.431256134259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46004.431256134259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46004.431256134259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46004.431256134259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46004.431256134259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46004.431256134259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46004.431256134259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46004.431256134259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46004.431256134259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46004.431256134259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46004.431256134259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46004.431256134259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46004.431256134259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46004.431256134259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46004.431256134259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46004.431256134259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46004.431256134259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46004.431256134259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46004.431256134259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46004.431256134259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46004.431256134259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46004.431256134259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46004.431256134259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46004.431256134259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46004.431256134259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46004.431256134259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46004.431256134259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46004.431256134259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46004.431256134259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46004.431256134259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46004.431256134259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46004.431256134259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46004.431256134259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46004.431256134259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46004.431256134259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46004.431256134259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46004.431256134259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46004.431256134259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46004.431256134259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46004.431256134259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46004.431256134259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46004.431256134259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46004.431256134259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46004.431256134259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46004.431256134259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46004.431256134259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46004.431256134259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46004.431256134259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46004.431256134259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46004.431256134259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46004.431256134259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46004.431256134259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46004.431256134259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46004.431256134259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46004.431256134259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46004.431256134259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46004.431256134259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46004.431256134259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46004.431256134259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46004.431256134259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46004.431256134259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46004.431256134259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46004.431256134259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46004.431256134259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46004.431256134259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46004.431256134259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46004.431256134259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46004.431256134259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46004.431256134259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46004.431256134259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46004.431256134259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46004.431256134259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46004.431256134259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46004.431256134259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46004.431256134259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46004.431256134259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46004.431256134259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46004.431256134259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46004.431256134259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46004.431256134259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46004.431256134259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46004.431256134259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46004.431256134259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46004.431256134259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46004.431256134259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46004.431256134259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46004.431256134259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46004.431256134259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46004.431256134259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46004.431256134259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46004.431256134259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46004.431256134259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46004.431256134259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46004.431256134259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46004.431256134259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46004.431256134259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46004.431256134259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46004.431256134259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46004.431256134259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46004.431256134259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46004.431256134259</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300.95053831017867</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5.6371123842545785</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5.6255902774864808E-2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46004.431255902775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46004.431255902775</v>
      </c>
      <c r="H6" s="91"/>
      <c r="I6" s="106" t="str">
        <f>IFERROR(VLOOKUP(D6,DB!A:F,6,0),"")</f>
        <v/>
      </c>
      <c r="J6" s="106" t="str">
        <f>IFERROR(VLOOKUP(D6,DB!A:G,7,0),"")</f>
        <v/>
      </c>
      <c r="K6" s="93"/>
      <c r="L6" s="87" t="str">
        <f>IFERROR(VLOOKUP(D6,DB!A:I,9,0),"")</f>
        <v/>
      </c>
    </row>
    <row r="7" spans="1:16" ht="15" customHeight="1">
      <c r="A7" s="106"/>
      <c r="B7" s="106" t="str">
        <f>IFERROR(VLOOKUP(D7,DB!A:K,11,0),"")</f>
        <v>R4</v>
      </c>
      <c r="C7" s="89"/>
      <c r="D7" s="87" t="s">
        <v>39135</v>
      </c>
      <c r="E7" s="90"/>
      <c r="F7" s="91"/>
      <c r="G7" s="92">
        <f ca="1">IFERROR(NOW()-F7,"")</f>
        <v>46004.431255902775</v>
      </c>
      <c r="H7" s="91"/>
      <c r="I7" s="106" t="str">
        <f>IFERROR(VLOOKUP(D7,DB!A:F,6,0),"")</f>
        <v>SCECO+STB</v>
      </c>
      <c r="J7" s="106" t="str">
        <f>IFERROR(VLOOKUP(D7,DB!A:G,7,0),"")</f>
        <v>Good</v>
      </c>
      <c r="K7" s="93"/>
      <c r="L7" s="87" t="str">
        <f>IFERROR(VLOOKUP(D7,DB!A:I,9,0),"")</f>
        <v>Latis</v>
      </c>
    </row>
    <row r="8" spans="1:16" ht="15" customHeight="1">
      <c r="A8" s="106"/>
      <c r="B8" s="106" t="str">
        <f>IFERROR(VLOOKUP(D8,DB!A:K,11,0),"")</f>
        <v/>
      </c>
      <c r="C8" s="89"/>
      <c r="D8" s="87"/>
      <c r="E8" s="90"/>
      <c r="F8" s="91"/>
      <c r="G8" s="92">
        <f ca="1">IFERROR(NOW()-F8,"")</f>
        <v>46004.431255902775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46004.431255902775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46004.431255902775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46004.431255902775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46004.431255902775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46004.431255902775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46004.431255902775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46004.431255902775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46004.431255902775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46004.431255902775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46004.431255902775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46004.431255902775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46004.431255902775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46004.431255902775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46004.431255902775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46004.431255902775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46004.431255902775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46004.431255902775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46004.431255902775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46004.431255902775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46004.431255902775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46004.431255902775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46004.431255902775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46004.431255902775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46004.431255902775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46004.431255902775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46004.431255902775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46004.431255902775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46004.431255902775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46004.431255902775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46004.431255902775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46004.431255902775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46004.431255902775</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E13" sqref="E13"/>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39136</v>
      </c>
    </row>
    <row r="2" spans="1:13" s="39" customFormat="1">
      <c r="A2" s="37" t="s">
        <v>39137</v>
      </c>
      <c r="B2" s="37" t="str">
        <f>IFERROR(VLOOKUP(D2,[1]DB!A:K,11,0),"")</f>
        <v>R5</v>
      </c>
      <c r="C2" s="37">
        <v>3</v>
      </c>
      <c r="D2" s="99" t="s">
        <v>36085</v>
      </c>
      <c r="E2" s="37" t="s">
        <v>39106</v>
      </c>
      <c r="F2" s="38">
        <v>45891.832060185188</v>
      </c>
      <c r="G2" s="101">
        <f ca="1">IFERROR(NOW()-F2,"")</f>
        <v>112.59919571758655</v>
      </c>
      <c r="H2" s="38">
        <v>45891.790393518517</v>
      </c>
      <c r="I2" s="37" t="str">
        <f>IFERROR(VLOOKUP(D2,[1]DB!A:F,6,0),"")</f>
        <v>Generator-SG</v>
      </c>
      <c r="J2" s="37" t="str">
        <f>IFERROR(VLOOKUP(D2,[1]DB!A:G,7,0),"")</f>
        <v>Vandalized</v>
      </c>
      <c r="K2" s="37" t="s">
        <v>39138</v>
      </c>
      <c r="L2" s="37" t="str">
        <f>IFERROR(VLOOKUP(D2,[1]DB!A:I,9,0),"")</f>
        <v>Latis</v>
      </c>
      <c r="M2" s="154"/>
    </row>
    <row r="3" spans="1:13" s="39" customFormat="1" ht="30.75">
      <c r="A3" s="37" t="s">
        <v>39139</v>
      </c>
      <c r="B3" s="37" t="str">
        <f>IFERROR(VLOOKUP(D3,[1]DB!A:K,11,0),"")</f>
        <v>R5</v>
      </c>
      <c r="C3" s="37">
        <v>1</v>
      </c>
      <c r="D3" s="37" t="s">
        <v>33407</v>
      </c>
      <c r="E3" s="37" t="s">
        <v>39109</v>
      </c>
      <c r="F3" s="38">
        <v>45926.188877314817</v>
      </c>
      <c r="G3" s="101">
        <f t="shared" ref="G3" ca="1" si="0">IFERROR(NOW()-F3,"")</f>
        <v>78.242378587958228</v>
      </c>
      <c r="H3" s="38">
        <v>45926.158159722225</v>
      </c>
      <c r="I3" s="37" t="str">
        <f>IFERROR(VLOOKUP(D3,[1]DB!A:F,6,0),"")</f>
        <v>SCECO</v>
      </c>
      <c r="J3" s="37" t="str">
        <f>IFERROR(VLOOKUP(D3,[1]DB!A:G,7,0),"")</f>
        <v>Good</v>
      </c>
      <c r="K3" s="37" t="s">
        <v>39140</v>
      </c>
      <c r="L3" s="37" t="str">
        <f>IFERROR(VLOOKUP(D3,[1]DB!A:I,9,0),"")</f>
        <v>Latis</v>
      </c>
      <c r="M3" s="37"/>
    </row>
    <row r="4" spans="1:13" s="39" customFormat="1" ht="45.75" customHeight="1">
      <c r="A4" s="102" t="s">
        <v>39141</v>
      </c>
      <c r="B4" s="102" t="str">
        <f>IFERROR(VLOOKUP(D4,[1]DB!A:K,11,0),"")</f>
        <v>R5</v>
      </c>
      <c r="C4" s="102">
        <v>1</v>
      </c>
      <c r="D4" s="102" t="s">
        <v>34832</v>
      </c>
      <c r="E4" s="102" t="s">
        <v>39109</v>
      </c>
      <c r="F4" s="103">
        <v>45948.661111111112</v>
      </c>
      <c r="G4" s="104">
        <f t="shared" ref="G4" ca="1" si="1">IFERROR(NOW()-F4,"")</f>
        <v>55.77014479166246</v>
      </c>
      <c r="H4" s="103">
        <v>45948.661111111112</v>
      </c>
      <c r="I4" s="102" t="str">
        <f>IFERROR(VLOOKUP(D4,[1]DB!A:F,6,0),"")</f>
        <v>SCECO</v>
      </c>
      <c r="J4" s="102" t="str">
        <f>IFERROR(VLOOKUP(D4,[1]DB!A:G,7,0),"")</f>
        <v>Dead</v>
      </c>
      <c r="K4" s="102" t="s">
        <v>39142</v>
      </c>
      <c r="L4" s="102" t="str">
        <f>IFERROR(VLOOKUP(D4,[1]DB!A:I,9,0),"")</f>
        <v>Latis</v>
      </c>
      <c r="M4" s="37"/>
    </row>
    <row r="5" spans="1:13" s="39" customFormat="1" ht="30.75">
      <c r="A5" s="102" t="s">
        <v>39143</v>
      </c>
      <c r="B5" s="102" t="str">
        <f>IFERROR(VLOOKUP(D5,[1]DB!A:K,11,0),"")</f>
        <v>R5</v>
      </c>
      <c r="C5" s="102">
        <v>1</v>
      </c>
      <c r="D5" s="102" t="s">
        <v>36592</v>
      </c>
      <c r="E5" s="102" t="s">
        <v>39106</v>
      </c>
      <c r="F5" s="103">
        <v>45981.373298611114</v>
      </c>
      <c r="G5" s="104">
        <f ca="1">IFERROR(NOW()-F5,"")</f>
        <v>23.057957291661296</v>
      </c>
      <c r="H5" s="130">
        <v>45981.360798611109</v>
      </c>
      <c r="I5" s="102" t="str">
        <f>IFERROR(VLOOKUP(D5,[1]DB!A:F,6,0),"")</f>
        <v>SCECO</v>
      </c>
      <c r="J5" s="102" t="str">
        <f>IFERROR(VLOOKUP(D5,[1]DB!A:G,7,0),"")</f>
        <v>Dead</v>
      </c>
      <c r="K5" s="102" t="s">
        <v>39144</v>
      </c>
      <c r="L5" s="102" t="str">
        <f>IFERROR(VLOOKUP(D5,[1]DB!A:I,9,0),"")</f>
        <v>Latis</v>
      </c>
      <c r="M5" s="37"/>
    </row>
    <row r="6" spans="1:13">
      <c r="A6" s="37" t="s">
        <v>39145</v>
      </c>
      <c r="B6" s="37" t="str">
        <f>IFERROR(VLOOKUP(D6,[1]DB!A:K,11,0),"")</f>
        <v>R5</v>
      </c>
      <c r="C6" s="37">
        <v>1</v>
      </c>
      <c r="D6" s="37" t="s">
        <v>37850</v>
      </c>
      <c r="E6" s="37" t="s">
        <v>39106</v>
      </c>
      <c r="F6" s="38">
        <v>45997.107488425929</v>
      </c>
      <c r="G6" s="129">
        <f t="shared" ref="G6" ca="1" si="2">IFERROR(NOW()-F6,"")</f>
        <v>7.3237674768461147</v>
      </c>
      <c r="H6" s="38">
        <v>45997.093599537038</v>
      </c>
      <c r="I6" s="37" t="str">
        <f>IFERROR(VLOOKUP(D6,[1]DB!A:F,6,0),"")</f>
        <v>SCECO</v>
      </c>
      <c r="J6" s="37" t="str">
        <f>IFERROR(VLOOKUP(D6,[1]DB!A:G,7,0),"")</f>
        <v>In progress</v>
      </c>
      <c r="K6" s="37" t="s">
        <v>39146</v>
      </c>
      <c r="L6" s="37" t="str">
        <f>IFERROR(VLOOKUP(D6,[1]DB!A:I,9,0),"")</f>
        <v>Latis</v>
      </c>
      <c r="M6" s="37"/>
    </row>
    <row r="7" spans="1:13">
      <c r="A7" s="99" t="s">
        <v>39147</v>
      </c>
      <c r="B7" s="37" t="str">
        <f>IFERROR(VLOOKUP(D7,[1]DB!A:K,11,0),"")</f>
        <v>R5</v>
      </c>
      <c r="C7" s="37">
        <v>1</v>
      </c>
      <c r="D7" s="37" t="s">
        <v>33475</v>
      </c>
      <c r="E7" s="37" t="s">
        <v>39106</v>
      </c>
      <c r="F7" s="38">
        <v>46002.119513888887</v>
      </c>
      <c r="G7" s="129">
        <f ca="1">IFERROR(NOW()-F7,"")</f>
        <v>2.3117420138878515</v>
      </c>
      <c r="H7" s="38">
        <v>46002.086875000001</v>
      </c>
      <c r="I7" s="37" t="str">
        <f>IFERROR(VLOOKUP(D7,[1]DB!A:F,6,0),"")</f>
        <v>SCECO</v>
      </c>
      <c r="J7" s="37" t="str">
        <f>IFERROR(VLOOKUP(D7,[1]DB!A:G,7,0),"")</f>
        <v>Good</v>
      </c>
      <c r="K7" s="37" t="s">
        <v>39148</v>
      </c>
      <c r="L7" s="37" t="str">
        <f>IFERROR(VLOOKUP(D7,[1]DB!A:I,9,0),"")</f>
        <v>Latis</v>
      </c>
      <c r="M7" s="37"/>
    </row>
    <row r="8" spans="1:13" ht="17.25" customHeight="1">
      <c r="A8" s="151" t="s">
        <v>39149</v>
      </c>
      <c r="B8" s="37" t="str">
        <f>IFERROR(VLOOKUP(D8,[1]DB!A:K,11,0),"")</f>
        <v>R5</v>
      </c>
      <c r="C8" s="151">
        <v>2</v>
      </c>
      <c r="D8" s="151" t="s">
        <v>38371</v>
      </c>
      <c r="E8" s="99" t="s">
        <v>39106</v>
      </c>
      <c r="F8" s="152" t="s">
        <v>24</v>
      </c>
      <c r="G8" s="153" t="str">
        <f t="shared" ref="G8:G52" ca="1" si="3">IFERROR(NOW()-F8,"")</f>
        <v/>
      </c>
      <c r="H8" s="152">
        <v>46004.375671296293</v>
      </c>
      <c r="I8" s="37" t="str">
        <f>IFERROR(VLOOKUP(D8,[1]DB!A:F,6,0),"")</f>
        <v>SCECO</v>
      </c>
      <c r="J8" s="37" t="str">
        <f>IFERROR(VLOOKUP(D8,[1]DB!A:G,7,0),"")</f>
        <v>No BB Shifted</v>
      </c>
      <c r="K8" s="151" t="s">
        <v>39150</v>
      </c>
      <c r="L8" s="151" t="str">
        <f>IFERROR(VLOOKUP(D8,[1]DB!A:I,9,0),"")</f>
        <v>Latis</v>
      </c>
      <c r="M8" s="151"/>
    </row>
    <row r="9" spans="1:13">
      <c r="A9" s="151"/>
      <c r="B9" s="37" t="str">
        <f>IFERROR(VLOOKUP(D9,[1]DB!A:K,11,0),"")</f>
        <v/>
      </c>
      <c r="C9" s="151"/>
      <c r="D9" s="151"/>
      <c r="E9" s="151"/>
      <c r="F9" s="152"/>
      <c r="G9" s="153">
        <f t="shared" ca="1" si="3"/>
        <v>46004.431255902775</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46004.431255902775</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c r="E11" s="151"/>
      <c r="F11" s="152"/>
      <c r="G11" s="153">
        <f t="shared" ca="1" si="3"/>
        <v>46004.431255902775</v>
      </c>
      <c r="H11" s="152"/>
      <c r="I11" s="37" t="str">
        <f>IFERROR(VLOOKUP(D11,[1]DB!A:F,6,0),"")</f>
        <v/>
      </c>
      <c r="J11" s="37" t="str">
        <f>IFERROR(VLOOKUP(D11,[1]DB!A:G,7,0),"")</f>
        <v/>
      </c>
      <c r="K11" s="151"/>
      <c r="L11" s="151" t="str">
        <f>IFERROR(VLOOKUP(D11,[1]DB!A:I,9,0),"")</f>
        <v/>
      </c>
      <c r="M11" s="151"/>
    </row>
    <row r="12" spans="1:13">
      <c r="A12" s="151"/>
      <c r="B12" s="151" t="str">
        <f>IFERROR(VLOOKUP(D12,[1]DB!A:K,11,0),"")</f>
        <v/>
      </c>
      <c r="C12" s="151"/>
      <c r="D12"/>
      <c r="E12" s="151"/>
      <c r="F12" s="152"/>
      <c r="G12" s="153">
        <f t="shared" ca="1" si="3"/>
        <v>46004.431255902775</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s="151"/>
      <c r="E13" s="151"/>
      <c r="F13" s="152"/>
      <c r="G13" s="153">
        <f t="shared" ca="1" si="3"/>
        <v>46004.431255902775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46004.431255902775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46004.431255902775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46004.431255902775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46004.431255902775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46004.431255902775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46004.431255902775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46004.431255902775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46004.431255902775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46004.431255902775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46004.431255902775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46004.431255902775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46004.431255902775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46004.431255902775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46004.431255902775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46004.431255902775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46004.431255902775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46004.431255902775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46004.431255902775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46004.431255902775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46004.431255902775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46004.431255902775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46004.431255902775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46004.431255902775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46004.431255902775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46004.431255902775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46004.431255902775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46004.431255902775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46004.431255902775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46004.431255902775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46004.431255902775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46004.431255902775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46004.431255902775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46004.431255902775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46004.431255902775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46004.431255902775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46004.431255902775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46004.431255902775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46004.431255902775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46004.431255902775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ref="G53:G59" ca="1" si="4">IFERROR(NOW()-F53,"")</f>
        <v>46004.431255902775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46004.431255902775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46004.431255902775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46004.431255902775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46004.431255902775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46004.431255902775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46004.431255902775</v>
      </c>
      <c r="H59" s="152"/>
      <c r="I59" s="151" t="str">
        <f>IFERROR(VLOOKUP(D59,[1]DB!A:F,6,0),"")</f>
        <v/>
      </c>
      <c r="J59" s="151" t="str">
        <f>IFERROR(VLOOKUP(D59,[1]DB!A:G,7,0),"")</f>
        <v/>
      </c>
      <c r="K59" s="151"/>
      <c r="L59" s="151" t="str">
        <f>IFERROR(VLOOKUP(D59,[1]DB!A:I,9,0),"")</f>
        <v/>
      </c>
      <c r="M59" s="151"/>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39151</v>
      </c>
      <c r="B2" s="114" t="str">
        <f>IFERROR(VLOOKUP(D2,DB!A:K,11,0),"")</f>
        <v>R6</v>
      </c>
      <c r="C2" s="115">
        <v>1</v>
      </c>
      <c r="D2" s="114" t="s">
        <v>34924</v>
      </c>
      <c r="E2" s="136" t="s">
        <v>39106</v>
      </c>
      <c r="F2" s="116">
        <v>46004.33121527778</v>
      </c>
      <c r="G2" s="72">
        <f t="shared" ref="G2:G39" ca="1" si="0">IFERROR(NOW()-F2,"-")</f>
        <v>0.10004062499501742</v>
      </c>
      <c r="H2" s="116">
        <v>46004.331180555557</v>
      </c>
      <c r="I2" s="114" t="str">
        <f>IFERROR(VLOOKUP(D2,DB!A:F,6,0),"")</f>
        <v>SCECO</v>
      </c>
      <c r="J2" s="114" t="str">
        <f>IFERROR(VLOOKUP(D2,DB!A:G,7,0),"")</f>
        <v>In progress</v>
      </c>
      <c r="K2" s="117" t="s">
        <v>39152</v>
      </c>
      <c r="L2" s="131" t="str">
        <f>IFERROR(VLOOKUP(D2,DB!A:I,9,0),"")</f>
        <v>Latis</v>
      </c>
    </row>
    <row r="3" spans="1:16382" ht="31.5" customHeight="1">
      <c r="A3" s="113"/>
      <c r="B3" s="114" t="str">
        <f>IFERROR(VLOOKUP(D3,DB!A:K,11,0),"")</f>
        <v/>
      </c>
      <c r="C3" s="115"/>
      <c r="D3" s="114"/>
      <c r="E3" s="136"/>
      <c r="F3" s="116"/>
      <c r="G3" s="72">
        <f t="shared" ca="1" si="0"/>
        <v>46004.431255902775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46004.431255902775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46004.431255902775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46004.431255902775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46004.431255902775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46004.431255902775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46004.431255902775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46004.431255902775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46004.431255902775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46004.431255902775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46004.431255902775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46004.431255902775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46004.431255902775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46004.431255902775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46004.431255902775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46004.431255902775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46004.431255902775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46004.431255902775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46004.431255902775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46004.431255902775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46004.431255902775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46004.431255902775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46004.431255902775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46004.431255902775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46004.431255902775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46004.431255902775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46004.431255902775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46004.431255902775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46004.431255902775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46004.431255902775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46004.431255902775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46004.431255902775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46004.431255902775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46004.431255902775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46004.431255902775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46004.431255902775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46004.431255902775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46004.431255902775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46004.431255902775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46004.431255902775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46004.431255902775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46004.431255902775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46004.431255902775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46004.431255902775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46004.431255902775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46004.431255902775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46004.431255902775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46004.431255902775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46004.431255902775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46004.431255902775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46004.431255902775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46004.431255902775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46004.431255902775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46004.431255902775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46004.431255902775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46004.431255902775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46004.431255902775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46004.431255902775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46004.431255902775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46004.431255902775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46004.431255902775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46004.431255902775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46004.431255902775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46004.431255902775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46004.431255902775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46004.431255902775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46004.431255902775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46004.431255902775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46004.431255902775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46004.431255902775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46004.431255902775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46004.431255902775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46004.431255902775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46004.431255902775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46004.431255902775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46004.431255902775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46004.431255902775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46004.431255902775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46004.431255902775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46004.431255902775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46004.431255902775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46004.431255902775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46004.431255902775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46004.431255902775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46004.431255902775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46004.431255902775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46004.431255902775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46004.431255902775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46004.431255902775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46004.431255902775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46004.431255902775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46004.431255902775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46004.431255902775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46004.431255902775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46004.431255902775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46004.431255902775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46004.431255902775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46004.431255902775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46004.431255902775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46004.431255902775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46004.431255902775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46004.431255902775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46004.431255902775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46004.431255902775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46004.431255902775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46004.431255902775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46004.431255902775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46004.431255902775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46004.431255902775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46004.431255902775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46004.431255902775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46004.431255902775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46004.431255902775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46004.431255902775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46004.431255902775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46004.431255902775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46004.431255902775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46004.431255902775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46004.431255902775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46004.431255902775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46004.431255902775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46004.431255902775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46004.431255902775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46004.431255902775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46004.431255902775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46004.431255902775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46004.431255902775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46004.431255902775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46004.431255902775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46004.431255902775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46004.431255902775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46004.431255902775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46004.431255902775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46004.431255902775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46004.431255902775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46004.431255902775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46004.431255902775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46004.431255902775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46004.431255902775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46004.431255902775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46004.431255902775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46004.431255902775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46004.431255902775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46004.431255902775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46004.431255902775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46004.431255902775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46004.431255902775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46004.431255902775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46004.431255902775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46004.431255902775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46004.431255902775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46004.431255902775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46004.431255902775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46004.431255902775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46004.431255902775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46004.431255902775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46004.431255902775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46004.431255902775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46004.431255902775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46004.431255902775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46004.431255902775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46004.431255902775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46004.431255902775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46004.431255902775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46004.431255902775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46004.431255902775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46004.431255902775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46004.431255902775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46004.431255902775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46004.431255902775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46004.431255902775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46004.431255902775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46004.431255902775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46004.431255902775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46004.431255902775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46004.431255902775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46004.431255902775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46004.431255902775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46004.431255902775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46004.431255902775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46004.431255902775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46004.431255902775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46004.431255902775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46004.431255902775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46004.431255902775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46004.431255902775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46004.431255902775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46004.431255902775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46004.431255902775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46004.431255902775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46004.431255902775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46004.431255902775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46004.431255902775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46004.431255902775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46004.431255902775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46004.431255902775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46004.431255902775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46004.431255902775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46004.431255902775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46004.431255902775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46004.431255902775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46004.431255902775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46004.431255902775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46004.431255902775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46004.431255902775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46004.431255902775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46004.431255902775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46004.431255902775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46004.431255902775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46004.431255902775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46004.431255902775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46004.431255902775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46004.431255902775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46004.431255902775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46004.431255902775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46004.431255902775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46004.431255902775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46004.431255902775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46004.431255902775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46004.431255902775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46004.431255902775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46004.431255902775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46004.431255902775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46004.431255902775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46004.431255902775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46004.431255902775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46004.431255902775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46004.431255902775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46004.431255902775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46004.431255902775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46004.431255902775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46004.431255902775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46004.431255902775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46004.431255902775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46004.431255902775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46004.431255902775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46004.431255902775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46004.431255902775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46004.431255902775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46004.431255902775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46004.431255902775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46004.431255902775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46004.431255902775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46004.431255902775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46004.431255902775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46004.431255902775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46004.431255902775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46004.431255902775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46004.431255902775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46004.431255902775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46004.431255902775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46004.431255902775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46004.431255902775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46004.431255902775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46004.431255902775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46004.431255902775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46004.431255902775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46004.431255902775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46004.431255902775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46004.431255902775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46004.431255902775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46004.431255902775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46004.431255902775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46004.431255902775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46004.431255902775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46004.431255902775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46004.431255902775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46004.431255902775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46004.431255902775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46004.431255902775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46004.431255902775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46004.431255902775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46004.431255902775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46004.431255902775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46004.431255902775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46004.431255902775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46004.431255902775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46004.431255902775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46004.431255902775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46004.431255902775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46004.431255902775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46004.431255902775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46004.431255902775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46004.431255902775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46004.431255902775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46004.431255902775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46004.431255902775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46004.431255902775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46004.431255902775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46004.431255902775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46004.431255902775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46004.431255902775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46004.431255902775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46004.431255902775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46004.431255902775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46004.431255902775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46004.431255902775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46004.431255902775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46004.431255902775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46004.431255902775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46004.431255902775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46004.431255902775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46004.431255902775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46004.431255902775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46004.431255902775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46004.431255902775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46004.431255902775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46004.431255902775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46004.431255902775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46004.431255902775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46004.431255902775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46004.431255902775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46004.431255902775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46004.431255902775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46004.431255902775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46004.431255902775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46004.431255902775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46004.431255902775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46004.431255902775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46004.431255902775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46004.431255902775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46004.431255902775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46004.431255902775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46004.431255902775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46004.431255902775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46004.431255902775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46004.431255902775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46004.431255902775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46004.431255902775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46004.431255902775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46004.431255902775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46004.431255902775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46004.431255902775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46004.431255902775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46004.431255902775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46004.431255902775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46004.431255902775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46004.431255902775</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46004.431255902775</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2025-12-13T07:21:06Z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