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70" documentId="120_S{2AC9BD13-BADA-5192-A53E-5A8FF88502F6}" xr6:coauthVersionLast="47" xr6:coauthVersionMax="47" xr10:uidLastSave="{19896AB7-AC49-4AAE-AFE2-B374B1696BB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J4" i="4"/>
  <c r="I4" i="4"/>
  <c r="G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<sst xmlns="http://schemas.openxmlformats.org/spreadsheetml/2006/main" count="181612" uniqueCount="39219">
  <si>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</si>
  <si>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</si>
  <si>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</si>
  <si>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</si>
  <si>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</si>
  <si>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</si>
  <si>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</si>
  <si>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</si>
  <si>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</si>
  <si>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</si>
  <si>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</si>
  <si>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</si>
  <si>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</si>
  <si>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</si>
  <si>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</si>
  <si>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</si>
  <si>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</si>
  <si>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</si>
  <si>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</si>
  <si>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</si>
  <si>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</si>
  <si>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</si>
  <si>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</si>
  <si>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</si>
  <si>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</si>
  <si>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</si>
  <si>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</si>
  <si>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</si>
  <si>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</si>
  <si>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</si>
  <si>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</si>
  <si>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</si>
  <si>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</si>
  <si>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</si>
  <si>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</si>
  <si>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</si>
  <si>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</si>
  <si>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</si>
  <si>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</si>
  <si>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</si>
  <si>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</si>
  <si>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</si>
  <si>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</si>
  <si>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</si>
  <si>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</si>
  <si>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</si>
  <si>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</si>
  <si>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</si>
  <si>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</si>
  <si>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</si>
  <si>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</si>
  <si>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</si>
  <si>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</si>
  <si>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</si>
  <si>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</si>
  <si>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</si>
  <si>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</si>
  <si>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</si>
  <si>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</si>
  <si>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</si>
  <si>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</si>
  <si>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</si>
  <si>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</si>
  <si>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</si>
  <si>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</si>
  <si>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</si>
  <si>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</si>
  <si>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</si>
  <si>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</si>
  <si>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</si>
  <si>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</si>
  <si>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</si>
  <si>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</si>
  <si>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</si>
  <si>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</si>
  <si>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</si>
  <si>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</si>
  <si>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</si>
  <si>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</si>
  <si>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</si>
  <si>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</si>
  <si>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</si>
  <si>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</si>
  <si>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</si>
  <si>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</si>
  <si>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</si>
  <si>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</si>
  <si>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</si>
  <si>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</si>
  <si>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</si>
  <si>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</si>
  <si>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</si>
  <si>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</si>
  <si>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</si>
  <si>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</si>
  <si>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</si>
  <si>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</si>
  <si>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</si>
  <si>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</si>
  <si>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</si>
  <si>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</si>
  <si>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</si>
  <si>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</si>
  <si>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</si>
  <si>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</si>
  <si>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</si>
  <si>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</si>
  <si>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</si>
  <si>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</si>
  <si>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</si>
  <si>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</si>
  <si>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</si>
  <si>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</si>
  <si>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</si>
  <si>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</si>
  <si>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</si>
  <si>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</si>
  <si>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</si>
  <si>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</si>
  <si>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</si>
  <si>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</si>
  <si>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</si>
  <si>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</si>
  <si>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</si>
  <si>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</si>
  <si>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</si>
  <si>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</si>
  <si>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</si>
  <si>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</si>
  <si>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</si>
  <si>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</si>
  <si>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</si>
  <si>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</si>
  <si>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</si>
  <si>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</si>
  <si>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</si>
  <si>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</si>
  <si>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</si>
  <si>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</si>
  <si>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</si>
  <si>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</si>
  <si>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</si>
  <si>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</si>
  <si>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</si>
  <si>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</si>
  <si>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</si>
  <si>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</si>
  <si>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</si>
  <si>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</si>
  <si>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</si>
  <si>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</si>
  <si>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</si>
  <si>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</si>
  <si>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</si>
  <si>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</si>
  <si>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</si>
  <si>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</si>
  <si>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</si>
  <si>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</si>
  <si>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</si>
  <si>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</si>
  <si>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</si>
  <si>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</si>
  <si>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</si>
  <si>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</si>
  <si>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</si>
  <si>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</si>
  <si>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</si>
  <si>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</si>
  <si>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</si>
  <si>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</si>
  <si>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</si>
  <si>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</si>
  <si>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</si>
  <si>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</si>
  <si>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</si>
  <si>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</si>
  <si>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</si>
  <si>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</si>
  <si>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</si>
  <si>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</si>
  <si>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</si>
  <si>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</si>
  <si>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</si>
  <si>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</si>
  <si>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</si>
  <si>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</si>
  <si>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</si>
  <si>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</si>
  <si>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</si>
  <si>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</si>
  <si>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</si>
  <si>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</si>
  <si>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</si>
  <si>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</si>
  <si>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</si>
  <si>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</si>
  <si>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</si>
  <si>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</si>
  <si>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</si>
  <si>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</si>
  <si>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</si>
  <si>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</si>
  <si>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</si>
  <si>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</si>
  <si>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</si>
  <si>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</si>
  <si>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</si>
  <si>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</si>
  <si>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</si>
  <si>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</si>
  <si>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</si>
  <si>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</si>
  <si>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</si>
  <si>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</si>
  <si>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</si>
  <si>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</si>
  <si>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</si>
  <si>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</si>
  <si>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</si>
  <si>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</si>
  <si>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</si>
  <si>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</si>
  <si>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</si>
  <si>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</si>
  <si>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</si>
  <si>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</si>
  <si>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</si>
  <si>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</si>
  <si>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</si>
  <si>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</si>
  <si>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</si>
  <si>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</si>
  <si>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</si>
  <si>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</si>
  <si>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</si>
  <si>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</si>
  <si>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</si>
  <si>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</si>
  <si>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</si>
  <si>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</si>
  <si>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</si>
  <si>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</si>
  <si>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</si>
  <si>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</si>
  <si>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</si>
  <si>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</si>
  <si>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</si>
  <si>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</si>
  <si>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</si>
  <si>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</si>
  <si>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</si>
  <si>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</si>
  <si>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</si>
  <si>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</si>
  <si>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</si>
  <si>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</si>
  <si>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</si>
  <si>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</si>
  <si>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</si>
  <si>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</si>
  <si>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</si>
  <si>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</si>
  <si>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</si>
  <si>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</si>
  <si>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</si>
  <si>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</si>
  <si>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</si>
  <si>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</si>
  <si>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</si>
  <si>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</si>
  <si>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</si>
  <si>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</si>
  <si>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</si>
  <si>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</si>
  <si>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</si>
  <si>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</si>
  <si>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</si>
  <si>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</si>
  <si>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</si>
  <si>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</si>
  <si>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</si>
  <si>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</si>
  <si>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</si>
  <si>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</si>
  <si>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</si>
  <si>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</si>
  <si>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</si>
  <si>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</si>
  <si>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</si>
  <si>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</si>
  <si>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</si>
  <si>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</si>
  <si>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</si>
  <si>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</si>
  <si>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</si>
  <si>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</si>
  <si>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</si>
  <si>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</si>
  <si>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</si>
  <si>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</si>
  <si>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</si>
  <si>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</si>
  <si>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</si>
  <si>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</si>
  <si>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</si>
  <si>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</si>
  <si>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</si>
  <si>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</si>
  <si>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</si>
  <si>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</si>
  <si>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</si>
  <si>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</si>
  <si>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</si>
  <si>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</si>
  <si>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</si>
  <si>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</si>
  <si>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</si>
  <si>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</si>
  <si>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</si>
  <si>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</si>
  <si>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</si>
  <si>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</si>
  <si>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</si>
  <si>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</si>
  <si>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</si>
  <si>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</si>
  <si>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</si>
  <si>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</si>
  <si>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</si>
  <si>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</si>
  <si>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</si>
  <si>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</si>
  <si>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</si>
  <si>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</si>
  <si>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</si>
  <si>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</si>
  <si>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</si>
  <si>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</si>
  <si>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</si>
  <si>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</si>
  <si>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</si>
  <si>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</si>
  <si>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</si>
  <si>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</si>
  <si>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</si>
  <si>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</si>
  <si>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</si>
  <si>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</si>
  <si>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</si>
  <si>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</si>
  <si>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</si>
  <si>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</si>
  <si>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</si>
  <si>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</si>
  <si>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</si>
  <si>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</si>
  <si>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</si>
  <si>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</si>
  <si>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</si>
  <si>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</si>
  <si>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</si>
  <si>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</si>
  <si>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</si>
  <si>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</si>
  <si>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</si>
  <si>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</si>
  <si>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</si>
  <si>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</si>
  <si>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</si>
  <si>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</si>
  <si>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</si>
  <si>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</si>
  <si>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</si>
  <si>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</si>
  <si>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</si>
  <si>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</si>
  <si>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</si>
  <si>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</si>
  <si>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</si>
  <si>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</si>
  <si>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</si>
  <si>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</si>
  <si>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</si>
  <si>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</si>
  <si>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</si>
  <si>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</si>
  <si>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</si>
  <si>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</si>
  <si>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</si>
  <si>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</si>
  <si>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</si>
  <si>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</si>
  <si>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</si>
  <si>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</si>
  <si>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</si>
  <si>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</si>
  <si>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</si>
  <si>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</si>
  <si>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</si>
  <si>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</si>
  <si>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</si>
  <si>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</si>
  <si>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</si>
  <si>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</si>
  <si>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</si>
  <si>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</si>
  <si>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</si>
  <si>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</si>
  <si>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</si>
  <si>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</si>
  <si>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</si>
  <si>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</si>
  <si>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</si>
  <si>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</si>
  <si>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</si>
  <si>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</si>
  <si>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</si>
  <si>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</si>
  <si>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</si>
  <si>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</si>
  <si>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</si>
  <si>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</si>
  <si>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</si>
  <si>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</si>
  <si>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</si>
  <si>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</si>
  <si>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</si>
  <si>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</si>
  <si>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</si>
  <si>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</si>
  <si>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</si>
  <si>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</si>
  <si>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</si>
  <si>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</si>
  <si>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</si>
  <si>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</si>
  <si>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</si>
  <si>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</si>
  <si>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</si>
  <si>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</si>
  <si>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</si>
  <si>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</si>
  <si>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</si>
  <si>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</si>
  <si>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</si>
  <si>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</si>
  <si>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</si>
  <si>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</si>
  <si>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</si>
  <si>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</si>
  <si>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</si>
  <si>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</si>
  <si>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</si>
  <si>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</si>
  <si>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</si>
  <si>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</si>
  <si>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</si>
  <si>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</si>
  <si>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</si>
  <si>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</si>
  <si>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</si>
  <si>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</si>
  <si>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</si>
  <si>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</si>
  <si>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</si>
  <si>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</si>
  <si>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</si>
  <si>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</si>
  <si>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</si>
  <si>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</si>
  <si>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</si>
  <si>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</si>
  <si>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</si>
  <si>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</si>
  <si>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</si>
  <si>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</si>
  <si>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</si>
  <si>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</si>
  <si>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</si>
  <si>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</si>
  <si>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</si>
  <si>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</si>
  <si>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</si>
  <si>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</si>
  <si>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</si>
  <si>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</si>
  <si>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</si>
  <si>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</si>
  <si>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</si>
  <si>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</si>
  <si>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</si>
  <si>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</si>
  <si>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</si>
  <si>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</si>
  <si>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</si>
  <si>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</si>
  <si>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</si>
  <si>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</si>
  <si>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</si>
  <si>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</si>
  <si>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</si>
  <si>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</si>
  <si>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</si>
  <si>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</si>
  <si>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</si>
  <si>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</si>
  <si>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</si>
  <si>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</si>
  <si>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</si>
  <si>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</si>
  <si>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</si>
  <si>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</si>
  <si>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</si>
  <si>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</si>
  <si>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</si>
  <si>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</si>
  <si>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</si>
  <si>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</si>
  <si>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</si>
  <si>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</si>
  <si>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</si>
  <si>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</si>
  <si>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</si>
  <si>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</si>
  <si>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</si>
  <si>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</si>
  <si>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</si>
  <si>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</si>
  <si>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</si>
  <si>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</si>
  <si>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</si>
  <si>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</si>
  <si>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</si>
  <si>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</si>
  <si>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</si>
  <si>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</si>
  <si>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</si>
  <si>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</si>
  <si>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</si>
  <si>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</si>
  <si>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</si>
  <si>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</si>
  <si>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</si>
  <si>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</si>
  <si>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</si>
  <si>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</si>
  <si>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</si>
  <si>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</si>
  <si>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</si>
  <si>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</si>
  <si>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</si>
  <si>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</si>
  <si>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</si>
  <si>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</si>
  <si>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</si>
  <si>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</si>
  <si>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</si>
  <si>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</si>
  <si>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</si>
  <si>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</si>
  <si>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</si>
  <si>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</si>
  <si>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</si>
  <si>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</si>
  <si>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</si>
  <si>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</si>
  <si>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</si>
  <si>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</si>
  <si>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</si>
  <si>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</si>
  <si>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</si>
  <si>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</si>
  <si>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</si>
  <si>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</si>
  <si>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</si>
  <si>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</si>
  <si>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</si>
  <si>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</si>
  <si>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</si>
  <si>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</si>
  <si>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</si>
  <si>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</si>
  <si>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</si>
  <si>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</si>
  <si>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</si>
  <si>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</si>
  <si>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</si>
  <si>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</si>
  <si>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</si>
  <si>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</si>
  <si>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</si>
  <si>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</si>
  <si>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</si>
  <si>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</si>
  <si>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</si>
  <si>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</si>
  <si>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</si>
  <si>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</si>
  <si>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</si>
  <si>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</si>
  <si>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</si>
  <si>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</si>
  <si>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</si>
  <si>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</si>
  <si>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</si>
  <si>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</si>
  <si>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</si>
  <si>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</si>
  <si>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</si>
  <si>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</si>
  <si>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</si>
  <si>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</si>
  <si>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</si>
  <si>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</si>
  <si>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</si>
  <si>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</si>
  <si>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</si>
  <si>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</si>
  <si>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</si>
  <si>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</si>
  <si>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</si>
  <si>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</si>
  <si>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</si>
  <si>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</si>
  <si>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</si>
  <si>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</si>
  <si>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</si>
  <si>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</si>
  <si>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</si>
  <si>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</si>
  <si>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</si>
  <si>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</si>
  <si>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</si>
  <si>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</si>
  <si>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</si>
  <si>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</si>
  <si>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</si>
  <si>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</si>
  <si>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</si>
  <si>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</si>
  <si>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</si>
  <si>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</si>
  <si>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</si>
  <si>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</si>
  <si>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</si>
  <si>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</si>
  <si>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</si>
  <si>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</si>
  <si>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</si>
  <si>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</si>
  <si>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</si>
  <si>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</si>
  <si>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</si>
  <si>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</si>
  <si>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</si>
  <si>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</si>
  <si>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</si>
  <si>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</si>
  <si>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</si>
  <si>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</si>
  <si>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</si>
  <si>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</si>
  <si>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</si>
  <si>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</si>
  <si>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</si>
  <si>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</si>
  <si>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</si>
  <si>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</si>
  <si>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</si>
  <si>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</si>
  <si>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</si>
  <si>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</si>
  <si>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</si>
  <si>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</si>
  <si>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</si>
  <si>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</si>
  <si>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</si>
  <si>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</si>
  <si>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</si>
  <si>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</si>
  <si>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</si>
  <si>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</si>
  <si>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</si>
  <si>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</si>
  <si>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</si>
  <si>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</si>
  <si>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</si>
  <si>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</si>
  <si>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</si>
  <si>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</si>
  <si>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</si>
  <si>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</si>
  <si>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</si>
  <si>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</si>
  <si>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</si>
  <si>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</si>
  <si>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</si>
  <si>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</si>
  <si>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</si>
  <si>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</si>
  <si>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</si>
  <si>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</si>
  <si>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</si>
  <si>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</si>
  <si>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</si>
  <si>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</si>
  <si>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</si>
  <si>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</si>
  <si>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</si>
  <si>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</si>
  <si>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</si>
  <si>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</si>
  <si>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</si>
  <si>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</si>
  <si>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</si>
  <si>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</si>
  <si>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</si>
  <si>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</si>
  <si>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</si>
  <si>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</si>
  <si>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</si>
  <si>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</si>
  <si>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</si>
  <si>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</si>
  <si>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</si>
  <si>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</si>
  <si>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</si>
  <si>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</si>
  <si>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</si>
  <si>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</si>
  <si>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</si>
  <si>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</si>
  <si>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</si>
  <si>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</si>
  <si>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</si>
  <si>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</si>
  <si>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</si>
  <si>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</si>
  <si>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</si>
  <si>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</si>
  <si>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</si>
  <si>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</si>
  <si>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</si>
  <si>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</si>
  <si>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</si>
  <si>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</si>
  <si>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</si>
  <si>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</si>
  <si>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</si>
  <si>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</si>
  <si>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</si>
  <si>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</si>
  <si>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</si>
  <si>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</si>
  <si>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</si>
  <si>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</si>
  <si>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</si>
  <si>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</si>
  <si>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</si>
  <si>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</si>
  <si>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</si>
  <si>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</si>
  <si>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</si>
  <si>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</si>
  <si>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</si>
  <si>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</si>
  <si>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</si>
  <si>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</si>
  <si>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</si>
  <si>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</si>
  <si>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</si>
  <si>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</si>
  <si>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</si>
  <si>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</si>
  <si>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</si>
  <si>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</si>
  <si>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</si>
  <si>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</si>
  <si>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</si>
  <si>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</si>
  <si>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</si>
  <si>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</si>
  <si>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</si>
  <si>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</si>
  <si>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</si>
  <si>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</si>
  <si>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</si>
  <si>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</si>
  <si>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</si>
  <si>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</si>
  <si>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</si>
  <si>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</si>
  <si>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</si>
  <si>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</si>
  <si>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</si>
  <si>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</si>
  <si>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</si>
  <si>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</si>
  <si>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</si>
  <si>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</si>
  <si>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</si>
  <si>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</si>
  <si>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</si>
  <si>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</si>
  <si>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</si>
  <si>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</si>
  <si>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</si>
  <si>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</si>
  <si>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</si>
  <si>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</si>
  <si>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</si>
  <si>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</si>
  <si>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</si>
  <si>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</si>
  <si>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</si>
  <si>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</si>
  <si>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</si>
  <si>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</si>
  <si>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</si>
  <si>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</si>
  <si>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</si>
  <si>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</si>
  <si>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</si>
  <si>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</si>
  <si>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</si>
  <si>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</si>
  <si>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</si>
  <si>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</si>
  <si>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</si>
  <si>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</si>
  <si>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</si>
  <si>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</si>
  <si>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</si>
  <si>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</si>
  <si>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</si>
  <si>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</si>
  <si>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</si>
  <si>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</si>
  <si>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</si>
  <si>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</si>
  <si>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</si>
  <si>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</si>
  <si>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</si>
  <si>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</si>
  <si>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</si>
  <si>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</si>
  <si>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</si>
  <si>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</si>
  <si>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</si>
  <si>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</si>
  <si>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</si>
  <si>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</si>
  <si>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</si>
  <si>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</si>
  <si>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</si>
  <si>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</si>
  <si>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</si>
  <si>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</si>
  <si>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</si>
  <si>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</si>
  <si>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</si>
  <si>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</si>
  <si>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</si>
  <si>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</si>
  <si>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</si>
  <si>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</si>
  <si>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</si>
  <si>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</si>
  <si>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</si>
  <si>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</si>
  <si>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</si>
  <si>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</si>
  <si>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</si>
  <si>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</si>
  <si>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</si>
  <si>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</si>
  <si>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</si>
  <si>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</si>
  <si>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</si>
  <si>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</si>
  <si>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</si>
  <si>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</si>
  <si>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</si>
  <si>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</si>
  <si>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</si>
  <si>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</si>
  <si>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</si>
  <si>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</si>
  <si>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</si>
  <si>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</si>
  <si>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</si>
  <si>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</si>
  <si>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</si>
  <si>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</si>
  <si>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</si>
  <si>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</si>
  <si>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</si>
  <si>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</si>
  <si>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</si>
  <si>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</si>
  <si>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</si>
  <si>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</si>
  <si>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</si>
  <si>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</si>
  <si>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</si>
  <si>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</si>
  <si>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</si>
  <si>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</si>
  <si>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</si>
  <si>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</si>
  <si>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</si>
  <si>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</si>
  <si>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</si>
  <si>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</si>
  <si>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</si>
  <si>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</si>
  <si>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</si>
  <si>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</si>
  <si>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</si>
  <si>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</si>
  <si>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</si>
  <si>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</si>
  <si>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</si>
  <si>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</si>
  <si>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</si>
  <si>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</si>
  <si>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</si>
  <si>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</si>
  <si>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</si>
  <si>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</si>
  <si>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</si>
  <si>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</si>
  <si>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</si>
  <si>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</si>
  <si>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</si>
  <si>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</si>
  <si>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</si>
  <si>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</si>
  <si>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</si>
  <si>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</si>
  <si>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</si>
  <si>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</si>
  <si>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</si>
  <si>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</si>
  <si>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</si>
  <si>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</si>
  <si>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</si>
  <si>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</si>
  <si>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</si>
  <si>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</si>
  <si>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</si>
  <si>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</si>
  <si>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</si>
  <si>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</si>
  <si>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</si>
  <si>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</si>
  <si>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</si>
  <si>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</si>
  <si>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</si>
  <si>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</si>
  <si>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</si>
  <si>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</si>
  <si>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</si>
  <si>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</si>
  <si>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</si>
  <si>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</si>
  <si>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</si>
  <si>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</si>
  <si>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</si>
  <si>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</si>
  <si>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</si>
  <si>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</si>
  <si>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</si>
  <si>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</si>
  <si>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</si>
  <si>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</si>
  <si>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</si>
  <si>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</si>
  <si>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</si>
  <si>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</si>
  <si>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</si>
  <si>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</si>
  <si>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</si>
  <si>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</si>
  <si>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</si>
  <si>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</si>
  <si>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</si>
  <si>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</si>
  <si>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</si>
  <si>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</si>
  <si>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</si>
  <si>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</si>
  <si>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</si>
  <si>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</si>
  <si>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</si>
  <si>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</si>
  <si>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</si>
  <si>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</si>
  <si>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</si>
  <si>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</si>
  <si>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</si>
  <si>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</si>
  <si>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</si>
  <si>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</si>
  <si>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</si>
  <si>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</si>
  <si>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</si>
  <si>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</si>
  <si>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</si>
  <si>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</si>
  <si>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</si>
  <si>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</si>
  <si>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</si>
  <si>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</si>
  <si>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</si>
  <si>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</si>
  <si>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</si>
  <si>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</si>
  <si>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</si>
  <si>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</si>
  <si>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</si>
  <si>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</si>
  <si>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</si>
  <si>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</si>
  <si>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</si>
  <si>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</si>
  <si>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</si>
  <si>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</si>
  <si>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</si>
  <si>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</si>
  <si>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</si>
  <si>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</si>
  <si>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</si>
  <si>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</si>
  <si>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</si>
  <si>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</si>
  <si>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</si>
  <si>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</si>
  <si>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</si>
  <si>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</si>
  <si>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</si>
  <si>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</si>
  <si>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</si>
  <si>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</si>
  <si>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</si>
  <si>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</si>
  <si>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</si>
  <si>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</si>
  <si>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</si>
  <si>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</si>
  <si>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</si>
  <si>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</si>
  <si>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</si>
  <si>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</si>
  <si>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</si>
  <si>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</si>
  <si>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</si>
  <si>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</si>
  <si>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</si>
  <si>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</si>
  <si>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</si>
  <si>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</si>
  <si>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</si>
  <si>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</si>
  <si>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</si>
  <si>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</si>
  <si>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</si>
  <si>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</si>
  <si>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</si>
  <si>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</si>
  <si>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</si>
  <si>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</si>
  <si>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</si>
  <si>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</si>
  <si>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</si>
  <si>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</si>
  <si>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</si>
  <si>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</si>
  <si>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</si>
  <si>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</si>
  <si>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</si>
  <si>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</si>
  <si>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</si>
  <si>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</si>
  <si>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</si>
  <si>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</si>
  <si>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</si>
  <si>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</si>
  <si>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</si>
  <si>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</si>
  <si>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</si>
  <si>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</si>
  <si>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</si>
  <si>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</si>
  <si>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</si>
  <si>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</si>
  <si>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</si>
  <si>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</si>
  <si>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</si>
  <si>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</si>
  <si>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</si>
  <si>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</si>
  <si>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</si>
  <si>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</si>
  <si>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</si>
  <si>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</si>
  <si>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</si>
  <si>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</si>
  <si>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</si>
  <si>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</si>
  <si>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</si>
  <si>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</si>
  <si>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</si>
  <si>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</si>
  <si>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</si>
  <si>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</si>
  <si>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</si>
  <si>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</si>
  <si>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</si>
  <si>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</si>
  <si>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</si>
  <si>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</si>
  <si>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</si>
  <si>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</si>
  <si>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</si>
  <si>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</si>
  <si>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</si>
  <si>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</si>
  <si>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</si>
  <si>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</si>
  <si>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</si>
  <si>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</si>
  <si>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</si>
  <si>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</si>
  <si>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</si>
  <si>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</si>
  <si>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</si>
  <si>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</si>
  <si>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</si>
  <si>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</si>
  <si>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</si>
  <si>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</si>
  <si>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</si>
  <si>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</si>
  <si>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</si>
  <si>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</si>
  <si>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</si>
  <si>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</si>
  <si>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</si>
  <si>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</si>
  <si>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</si>
  <si>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</si>
  <si>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</si>
  <si>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</si>
  <si>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</si>
  <si>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</si>
  <si>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</si>
  <si>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</si>
  <si>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</si>
  <si>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</si>
  <si>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</si>
  <si>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</si>
  <si>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</si>
  <si>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</si>
  <si>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</si>
  <si>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</si>
  <si>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</si>
  <si>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</si>
  <si>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</si>
  <si>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</si>
  <si>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</si>
  <si>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</si>
  <si>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</si>
  <si>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</si>
  <si>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</si>
  <si>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</si>
  <si>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</si>
  <si>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</si>
  <si>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</si>
  <si>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</si>
  <si>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</si>
  <si>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</si>
  <si>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</si>
  <si>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</si>
  <si>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</si>
  <si>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</si>
  <si>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</si>
  <si>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</si>
  <si>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</si>
  <si>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</si>
  <si>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</si>
  <si>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</si>
  <si>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</si>
  <si>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</si>
  <si>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</si>
  <si>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</si>
  <si>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</si>
  <si>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</si>
  <si>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</si>
  <si>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</si>
  <si>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</si>
  <si>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</si>
  <si>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</si>
  <si>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</si>
  <si>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</si>
  <si>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</si>
  <si>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</si>
  <si>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</si>
  <si>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</si>
  <si>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</si>
  <si>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</si>
  <si>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</si>
  <si>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</si>
  <si>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</si>
  <si>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</si>
  <si>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</si>
  <si>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</si>
  <si>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</si>
  <si>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</si>
  <si>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</si>
  <si>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</si>
  <si>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</si>
  <si>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</si>
  <si>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</si>
  <si>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</si>
  <si>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</si>
  <si>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</si>
  <si>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</si>
  <si>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</si>
  <si>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</si>
  <si>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</si>
  <si>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</si>
  <si>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</si>
  <si>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</si>
  <si>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</si>
  <si>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</si>
  <si>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</si>
  <si>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</si>
  <si>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</si>
  <si>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</si>
  <si>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</si>
  <si>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</si>
  <si>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</si>
  <si>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</si>
  <si>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</si>
  <si>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</si>
  <si>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</si>
  <si>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</si>
  <si>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</si>
  <si>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</si>
  <si>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</si>
  <si>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</si>
  <si>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</si>
  <si>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</si>
  <si>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</si>
  <si>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</si>
  <si>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</si>
  <si>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</si>
  <si>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</si>
  <si>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</si>
  <si>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</si>
  <si>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</si>
  <si>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</si>
  <si>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</si>
  <si>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</si>
  <si>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</si>
  <si>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</si>
  <si>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</si>
  <si>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</si>
  <si>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</si>
  <si>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</si>
  <si>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</si>
  <si>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</si>
  <si>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</si>
  <si>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</si>
  <si>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</si>
  <si>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</si>
  <si>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</si>
  <si>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</si>
  <si>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</si>
  <si>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</si>
  <si>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</si>
  <si>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</si>
  <si>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</si>
  <si>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</si>
  <si>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</si>
  <si>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</si>
  <si>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</si>
  <si>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</si>
  <si>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</si>
  <si>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</si>
  <si>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</si>
  <si>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</si>
  <si>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</si>
  <si>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</si>
  <si>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</si>
  <si>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</si>
  <si>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</si>
  <si>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</si>
  <si>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</si>
  <si>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</si>
  <si>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</si>
  <si>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</si>
  <si>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</si>
  <si>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</si>
  <si>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</si>
  <si>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</si>
  <si>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</si>
  <si>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</si>
  <si>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</si>
  <si>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</si>
  <si>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</si>
  <si>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</si>
  <si>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</si>
  <si>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</si>
  <si>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</si>
  <si>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</si>
  <si>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</si>
  <si>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</si>
  <si>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</si>
  <si>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</si>
  <si>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</si>
  <si>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</si>
  <si>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</si>
  <si>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</si>
  <si>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</si>
  <si>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</si>
  <si>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</si>
  <si>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</si>
  <si>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</si>
  <si>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</si>
  <si>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</si>
  <si>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</si>
  <si>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</si>
  <si>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</si>
  <si>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</si>
  <si>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</si>
  <si>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</si>
  <si>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</si>
  <si>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</si>
  <si>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</si>
  <si>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</si>
  <si>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</si>
  <si>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</si>
  <si>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</si>
  <si>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</si>
  <si>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</si>
  <si>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</si>
  <si>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</si>
  <si>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</si>
  <si>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</si>
  <si>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</si>
  <si>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</si>
  <si>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</si>
  <si>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</si>
  <si>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</si>
  <si>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</si>
  <si>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</si>
  <si>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</si>
  <si>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</si>
  <si>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</si>
  <si>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</si>
  <si>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</si>
  <si>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</si>
  <si>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</si>
  <si>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</si>
  <si>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</si>
  <si>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</si>
  <si>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</si>
  <si>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</si>
  <si>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</si>
  <si>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</si>
  <si>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</si>
  <si>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</si>
  <si>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</si>
  <si>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</si>
  <si>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</si>
  <si>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</si>
  <si>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</si>
  <si>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</si>
  <si>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</si>
  <si>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</si>
  <si>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</si>
  <si>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</si>
  <si>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</si>
  <si>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</si>
  <si>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</si>
  <si>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</si>
  <si>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</si>
  <si>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</si>
  <si>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</si>
  <si>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</si>
  <si>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</si>
  <si>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</si>
  <si>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</si>
  <si>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</si>
  <si>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</si>
  <si>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</si>
  <si>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</si>
  <si>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</si>
  <si>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</si>
  <si>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</si>
  <si>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</si>
  <si>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</si>
  <si>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</si>
  <si>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</si>
  <si>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</si>
  <si>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</si>
  <si>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</si>
  <si>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</si>
  <si>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</si>
  <si>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</si>
  <si>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</si>
  <si>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</si>
  <si>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</si>
  <si>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</si>
  <si>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</si>
  <si>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</si>
  <si>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</si>
  <si>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</si>
  <si>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</si>
  <si>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</si>
  <si>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</si>
  <si>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</si>
  <si>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</si>
  <si>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</si>
  <si>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</si>
  <si>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</si>
  <si>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</si>
  <si>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</si>
  <si>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</si>
  <si>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</si>
  <si>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</si>
  <si>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</si>
  <si>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</si>
  <si>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</si>
  <si>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</si>
  <si>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</si>
  <si>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</si>
  <si>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</si>
  <si>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</si>
  <si>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</si>
  <si>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</si>
  <si>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</si>
  <si>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</si>
  <si>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</si>
  <si>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</si>
  <si>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</si>
  <si>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</si>
  <si>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</si>
  <si>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</si>
  <si>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</si>
  <si>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</si>
  <si>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</si>
  <si>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</si>
  <si>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</si>
  <si>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</si>
  <si>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</si>
  <si>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</si>
  <si>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</si>
  <si>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</si>
  <si>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</si>
  <si>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</si>
  <si>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</si>
  <si>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</si>
  <si>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</si>
  <si>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</si>
  <si>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</si>
  <si>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</si>
  <si>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</si>
  <si>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</si>
  <si>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</si>
  <si>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</si>
  <si>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</si>
  <si>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</si>
  <si>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</si>
  <si>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</si>
  <si>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</si>
  <si>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</si>
  <si>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</si>
  <si>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</si>
  <si>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</si>
  <si>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</si>
  <si>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</si>
  <si>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</si>
  <si>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</si>
  <si>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</si>
  <si>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</si>
  <si>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</si>
  <si>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</si>
  <si>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</si>
  <si>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</si>
  <si>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</si>
  <si>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</si>
  <si>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</si>
  <si>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</si>
  <si>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</si>
  <si>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</si>
  <si>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</si>
  <si>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</si>
  <si>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</si>
  <si>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</si>
  <si>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</si>
  <si>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</si>
  <si>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</si>
  <si>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</si>
  <si>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</si>
  <si>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</si>
  <si>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</si>
  <si>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</si>
  <si>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</si>
  <si>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</si>
  <si>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</si>
  <si>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</si>
  <si>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</si>
  <si>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</si>
  <si>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</si>
  <si>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</si>
  <si>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</si>
  <si>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</si>
  <si>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</si>
  <si>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</si>
  <si>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</si>
  <si>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</si>
  <si>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</si>
  <si>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</si>
  <si>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</si>
  <si>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</si>
  <si>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</si>
  <si>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</si>
  <si>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</si>
  <si>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</si>
  <si>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</si>
  <si>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</si>
  <si>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</si>
  <si>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</si>
  <si>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</si>
  <si>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</si>
  <si>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</si>
  <si>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</si>
  <si>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</si>
  <si>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</si>
  <si>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</si>
  <si>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</si>
  <si>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</si>
  <si>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</si>
  <si>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</si>
  <si>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</si>
  <si>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</si>
  <si>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</si>
  <si>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</si>
  <si>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</si>
  <si>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</si>
  <si>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</si>
  <si>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</si>
  <si>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</si>
  <si>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</si>
  <si>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</si>
  <si>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</si>
  <si>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</si>
  <si>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</si>
  <si>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</si>
  <si>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</si>
  <si>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</si>
  <si>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</si>
  <si>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</si>
  <si>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</si>
  <si>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</si>
  <si>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</si>
  <si>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</si>
  <si>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</si>
  <si>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</si>
  <si>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</si>
  <si>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</si>
  <si>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</si>
  <si>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</si>
  <si>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</si>
  <si>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</si>
  <si>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</si>
  <si>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</si>
  <si>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</si>
  <si>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</si>
  <si>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</si>
  <si>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</si>
  <si>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</si>
  <si>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</si>
  <si>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</si>
  <si>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</si>
  <si>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</si>
  <si>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</si>
  <si>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</si>
  <si>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</si>
  <si>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</si>
  <si>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</si>
  <si>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</si>
  <si>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</si>
  <si>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</si>
  <si>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</si>
  <si>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</si>
  <si>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</si>
  <si>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</si>
  <si>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</si>
  <si>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</si>
  <si>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</si>
  <si>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</si>
  <si>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</si>
  <si>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</si>
  <si>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</si>
  <si>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</si>
  <si>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</si>
  <si>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</si>
  <si>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</si>
  <si>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</si>
  <si>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</si>
  <si>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</si>
  <si>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</si>
  <si>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</si>
  <si>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</si>
  <si>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</si>
  <si>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</si>
  <si>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</si>
  <si>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</si>
  <si>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</si>
  <si>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</si>
  <si>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</si>
  <si>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</si>
  <si>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</si>
  <si>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</si>
  <si>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</si>
  <si>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</si>
  <si>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</si>
  <si>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</si>
  <si>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</si>
  <si>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</si>
  <si>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</si>
  <si>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</si>
  <si>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</si>
  <si>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</si>
  <si>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</si>
  <si>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</si>
  <si>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</si>
  <si>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</si>
  <si>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</si>
  <si>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</si>
  <si>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</si>
  <si>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</si>
  <si>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</si>
  <si>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</si>
  <si>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</si>
  <si>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</si>
  <si>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</si>
  <si>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</si>
  <si>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</si>
  <si>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</si>
  <si>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</si>
  <si>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</si>
  <si>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</si>
  <si>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</si>
  <si>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</si>
  <si>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</si>
  <si>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</si>
  <si>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</si>
  <si>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</si>
  <si>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</si>
  <si>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</si>
  <si>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</si>
  <si>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</si>
  <si>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</si>
  <si>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</si>
  <si>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</si>
  <si>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</si>
  <si>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</si>
  <si>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</si>
  <si>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</si>
  <si>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</si>
  <si>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</si>
  <si>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</si>
  <si>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</si>
  <si>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</si>
  <si>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</si>
  <si>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</si>
  <si>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</si>
  <si>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</si>
  <si>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</si>
  <si>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</si>
  <si>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</si>
  <si>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</si>
  <si>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</si>
  <si>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</si>
  <si>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</si>
  <si>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</si>
  <si>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</si>
  <si>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</si>
  <si>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</si>
  <si>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</si>
  <si>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</si>
  <si>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</si>
  <si>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</si>
  <si>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</si>
  <si>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</si>
  <si>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</si>
  <si>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</si>
  <si>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</si>
  <si>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</si>
  <si>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</si>
  <si>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</si>
  <si>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</si>
  <si>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</si>
  <si>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</si>
  <si>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</si>
  <si>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</si>
  <si>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</si>
  <si>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</si>
  <si>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</si>
  <si>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</si>
  <si>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</si>
  <si>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</si>
  <si>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</si>
  <si>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</si>
  <si>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</si>
  <si>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</si>
  <si>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</si>
  <si>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</si>
  <si>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</si>
  <si>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</si>
  <si>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</si>
  <si>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</si>
  <si>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</si>
  <si>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</si>
  <si>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</si>
  <si>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</si>
  <si>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</si>
  <si>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</si>
  <si>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</si>
  <si>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</si>
  <si>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</si>
  <si>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</si>
  <si>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</si>
  <si>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</si>
  <si>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</si>
  <si>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</si>
  <si>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</si>
  <si>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</si>
  <si>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</si>
  <si>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</si>
  <si>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</si>
  <si>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</si>
  <si>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</si>
  <si>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</si>
  <si>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</si>
  <si>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</si>
  <si>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</si>
  <si>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</si>
  <si>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</si>
  <si>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</si>
  <si>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</si>
  <si>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</si>
  <si>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</si>
  <si>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</si>
  <si>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</si>
  <si>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</si>
  <si>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</si>
  <si>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</si>
  <si>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</si>
  <si>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</si>
  <si>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</si>
  <si>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</si>
  <si>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</si>
  <si>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</si>
  <si>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</si>
  <si>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</si>
  <si>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</si>
  <si>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</si>
  <si>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</si>
  <si>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</si>
  <si>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</si>
  <si>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</si>
  <si>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</si>
  <si>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</si>
  <si>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</si>
  <si>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</si>
  <si>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</si>
  <si>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</si>
  <si>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</si>
  <si>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</si>
  <si>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</si>
  <si>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</si>
  <si>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</si>
  <si>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</si>
  <si>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</si>
  <si>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</si>
  <si>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</si>
  <si>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</si>
  <si>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</si>
  <si>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</si>
  <si>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</si>
  <si>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</si>
  <si>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</si>
  <si>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</si>
  <si>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</si>
  <si>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</si>
  <si>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</si>
  <si>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</si>
  <si>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</si>
  <si>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</si>
  <si>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</si>
  <si>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</si>
  <si>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</si>
  <si>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</si>
  <si>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</si>
  <si>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</si>
  <si>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</si>
  <si>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</si>
  <si>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</si>
  <si>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</si>
  <si>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</si>
  <si>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</si>
  <si>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</si>
  <si>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</si>
  <si>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</si>
  <si>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</si>
  <si>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</si>
  <si>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</si>
  <si>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</si>
  <si>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</si>
  <si>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</si>
  <si>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</si>
  <si>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</si>
  <si>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</si>
  <si>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</si>
  <si>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</si>
  <si>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</si>
  <si>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</si>
  <si>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</si>
  <si>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</si>
  <si>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</si>
  <si>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</si>
  <si>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</si>
  <si>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</si>
  <si>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</si>
  <si>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</si>
  <si>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</si>
  <si>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</si>
  <si>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</si>
  <si>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</si>
  <si>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</si>
  <si>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</si>
  <si>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</si>
  <si>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</si>
  <si>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</si>
  <si>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</si>
  <si>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</si>
  <si>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</si>
  <si>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</si>
  <si>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</si>
  <si>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</si>
  <si>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</si>
  <si>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</si>
  <si>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</si>
  <si>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</si>
  <si>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</si>
  <si>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</si>
  <si>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</si>
  <si>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</si>
  <si>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</si>
  <si>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</si>
  <si>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</si>
  <si>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</si>
  <si>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</si>
  <si>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</si>
  <si>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</si>
  <si>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</si>
  <si>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</si>
  <si>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</si>
  <si>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</si>
  <si>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</si>
  <si>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</si>
  <si>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</si>
  <si>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</si>
  <si>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</si>
  <si>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</si>
  <si>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</si>
  <si>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</si>
  <si>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</si>
  <si>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</si>
  <si>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</si>
  <si>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</si>
  <si>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</si>
  <si>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</si>
  <si>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</si>
  <si>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</si>
  <si>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</si>
  <si>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</si>
  <si>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</si>
  <si>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</si>
  <si>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</si>
  <si>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</si>
  <si>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</si>
  <si>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</si>
  <si>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</si>
  <si>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</si>
  <si>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</si>
  <si>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</si>
  <si>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</si>
  <si>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</si>
  <si>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</si>
  <si>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</si>
  <si>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</si>
  <si>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</si>
  <si>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</si>
  <si>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</si>
  <si>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</si>
  <si>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</si>
  <si>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</si>
  <si>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</si>
  <si>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</si>
  <si>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</si>
  <si>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</si>
  <si>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</si>
  <si>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</si>
  <si>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</si>
  <si>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</si>
  <si>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</si>
  <si>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</si>
  <si>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</si>
  <si>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</si>
  <si>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</si>
  <si>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</si>
  <si>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</si>
  <si>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</si>
  <si>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</si>
  <si>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</si>
  <si>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</si>
  <si>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</si>
  <si>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</si>
  <si>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</si>
  <si>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</si>
  <si>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</si>
  <si>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</si>
  <si>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</si>
  <si>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</si>
  <si>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</si>
  <si>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</si>
  <si>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</si>
  <si>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</si>
  <si>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</si>
  <si>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</si>
  <si>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</si>
  <si>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</si>
  <si>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</si>
  <si>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</si>
  <si>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</si>
  <si>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</si>
  <si>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</si>
  <si>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</si>
  <si>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</si>
  <si>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</si>
  <si>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</si>
  <si>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</si>
  <si>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</si>
  <si>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</si>
  <si>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</si>
  <si>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</si>
  <si>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</si>
  <si>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</si>
  <si>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</si>
  <si>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</si>
  <si>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</si>
  <si>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</si>
  <si>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</si>
  <si>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</si>
  <si>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</si>
  <si>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</si>
  <si>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</si>
  <si>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</si>
  <si>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</si>
  <si>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</si>
  <si>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</si>
  <si>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</si>
  <si>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</si>
  <si>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</si>
  <si>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</si>
  <si>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</si>
  <si>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</si>
  <si>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</si>
  <si>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</si>
  <si>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</si>
  <si>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</si>
  <si>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</si>
  <si>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</si>
  <si>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</si>
  <si>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</si>
  <si>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</si>
  <si>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</si>
  <si>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</si>
  <si>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</si>
  <si>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</si>
  <si>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</si>
  <si>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</si>
  <si>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</si>
  <si>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</si>
  <si>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</si>
  <si>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</si>
  <si>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</si>
  <si>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</si>
  <si>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</si>
  <si>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</si>
  <si>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</si>
  <si>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</si>
  <si>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</si>
  <si>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</si>
  <si>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</si>
  <si>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</si>
  <si>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</si>
  <si>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</si>
  <si>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</si>
  <si>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</si>
  <si>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</si>
  <si>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</si>
  <si>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</si>
  <si>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</si>
  <si>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</si>
  <si>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</si>
  <si>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</si>
  <si>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</si>
  <si>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</si>
  <si>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</si>
  <si>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</si>
  <si>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</si>
  <si>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</si>
  <si>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</si>
  <si>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</si>
  <si>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</si>
  <si>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</si>
  <si>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</si>
  <si>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</si>
  <si>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</si>
  <si>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</si>
  <si>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</si>
  <si>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</si>
  <si>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</si>
  <si>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</si>
  <si>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</si>
  <si>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</si>
  <si>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</si>
  <si>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</si>
  <si>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</si>
  <si>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</si>
  <si>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</si>
  <si>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</si>
  <si>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</si>
  <si>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</si>
  <si>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</si>
  <si>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</si>
  <si>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</si>
  <si>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</si>
  <si>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</si>
  <si>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</si>
  <si>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</si>
  <si>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</si>
  <si>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</si>
  <si>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</si>
  <si>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</si>
  <si>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</si>
  <si>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</si>
  <si>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</si>
  <si>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</si>
  <si>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</si>
  <si>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</si>
  <si>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</si>
  <si>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</si>
  <si>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</si>
  <si>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</si>
  <si>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</si>
  <si>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</si>
  <si>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</si>
  <si>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</si>
  <si>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</si>
  <si>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</si>
  <si>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</si>
  <si>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</si>
  <si>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</si>
  <si>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</si>
  <si>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</si>
  <si>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</si>
  <si>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</si>
  <si>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</si>
  <si>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</si>
  <si>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</si>
  <si>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</si>
  <si>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</si>
  <si>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</si>
  <si>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</si>
  <si>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</si>
  <si>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</si>
  <si>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</si>
  <si>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</si>
  <si>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</si>
  <si>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</si>
  <si>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</si>
  <si>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</si>
  <si>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</si>
  <si>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</si>
  <si>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</si>
  <si>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</si>
  <si>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</si>
  <si>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</si>
  <si>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</si>
  <si>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</si>
  <si>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</si>
  <si>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</si>
  <si>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</si>
  <si>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</si>
  <si>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</si>
  <si>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</si>
  <si>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</si>
  <si>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</si>
  <si>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</si>
  <si>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</si>
  <si>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</si>
  <si>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</si>
  <si>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</si>
  <si>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</si>
  <si>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</si>
  <si>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</si>
  <si>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</si>
  <si>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</si>
  <si>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</si>
  <si>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</si>
  <si>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</si>
  <si>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</si>
  <si>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</si>
  <si>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</si>
  <si>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</si>
  <si>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</si>
  <si>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</si>
  <si>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</si>
  <si>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</si>
  <si>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</si>
  <si>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</si>
  <si>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</si>
  <si>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</si>
  <si>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</si>
  <si>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</si>
  <si>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</si>
  <si>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</si>
  <si>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</si>
  <si>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</si>
  <si>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</si>
  <si>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</si>
  <si>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</si>
  <si>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</si>
  <si>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</si>
  <si>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</si>
  <si>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</si>
  <si>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</si>
  <si>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</si>
  <si>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</si>
  <si>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</si>
  <si>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</si>
  <si>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</si>
  <si>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</si>
  <si>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</si>
  <si>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</si>
  <si>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</si>
  <si>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</si>
  <si>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</si>
  <si>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</si>
  <si>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</si>
  <si>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</si>
  <si>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</si>
  <si>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</si>
  <si>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</si>
  <si>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</si>
  <si>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</si>
  <si>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</si>
  <si>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</si>
  <si>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</si>
  <si>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</si>
  <si>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</si>
  <si>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</si>
  <si>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</si>
  <si>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</si>
  <si>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</si>
  <si>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</si>
  <si>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</si>
  <si>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</si>
  <si>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</si>
  <si>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</si>
  <si>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</si>
  <si>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</si>
  <si>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</si>
  <si>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</si>
  <si>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</si>
  <si>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</si>
  <si>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</si>
  <si>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</si>
  <si>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</si>
  <si>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</si>
  <si>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</si>
  <si>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</si>
  <si>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</si>
  <si>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</si>
  <si>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</si>
  <si>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</si>
  <si>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</si>
  <si>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</si>
  <si>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</si>
  <si>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</si>
  <si>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</si>
  <si>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</si>
  <si>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</si>
  <si>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</si>
  <si>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</si>
  <si>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</si>
  <si>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</si>
  <si>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</si>
  <si>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</si>
  <si>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</si>
  <si>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</si>
  <si>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</si>
  <si>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</si>
  <si>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</si>
  <si>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</si>
  <si>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</si>
  <si>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</si>
  <si>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</si>
  <si>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</si>
  <si>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</si>
  <si>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</si>
  <si>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</si>
  <si>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</si>
  <si>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</si>
  <si>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</si>
  <si>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</si>
  <si>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</si>
  <si>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</si>
  <si>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</si>
  <si>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</si>
  <si>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</si>
  <si>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</si>
  <si>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</si>
  <si>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</si>
  <si>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</si>
  <si>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</si>
  <si>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</si>
  <si>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</si>
  <si>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</si>
  <si>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</si>
  <si>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</si>
  <si>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</si>
  <si>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</si>
  <si>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</si>
  <si>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</si>
  <si>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</si>
  <si>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</si>
  <si>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</si>
  <si>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</si>
  <si>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</si>
  <si>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</si>
  <si>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</si>
  <si>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</si>
  <si>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</si>
  <si>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</si>
  <si>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</si>
  <si>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</si>
  <si>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</si>
  <si>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</si>
  <si>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</si>
  <si>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</si>
  <si>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</si>
  <si>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</si>
  <si>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</si>
  <si>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</si>
  <si>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</si>
  <si>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</si>
  <si>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</si>
  <si>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</si>
  <si>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</si>
  <si>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</si>
  <si>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</si>
  <si>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</si>
  <si>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</si>
  <si>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</si>
  <si>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</si>
  <si>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</si>
  <si>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</si>
  <si>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</si>
  <si>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</si>
  <si>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</si>
  <si>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</si>
  <si>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</si>
  <si>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</si>
  <si>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</si>
  <si>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</si>
  <si>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</si>
  <si>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</si>
  <si>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</si>
  <si>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</si>
  <si>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</si>
  <si>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</si>
  <si>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</si>
  <si>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</si>
  <si>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</si>
  <si>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</si>
  <si>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</si>
  <si>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</si>
  <si>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</si>
  <si>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</si>
  <si>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</si>
  <si>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</si>
  <si>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</si>
  <si>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</si>
  <si>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</si>
  <si>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</si>
  <si>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</si>
  <si>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</si>
  <si>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</si>
  <si>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</si>
  <si>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</si>
  <si>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</si>
  <si>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</si>
  <si>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</si>
  <si>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</si>
  <si>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</si>
  <si>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</si>
  <si>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</si>
  <si>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</si>
  <si>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</si>
  <si>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</si>
  <si>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</si>
  <si>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</si>
  <si>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</si>
  <si>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</si>
  <si>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</si>
  <si>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</si>
  <si>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</si>
  <si>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</si>
  <si>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</si>
  <si>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</si>
  <si>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</si>
  <si>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</si>
  <si>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</si>
  <si>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</si>
  <si>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</si>
  <si>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</si>
  <si>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</si>
  <si>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</si>
  <si>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</si>
  <si>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</si>
  <si>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</si>
  <si>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</si>
  <si>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</si>
  <si>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</si>
  <si>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</si>
  <si>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</si>
  <si>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</si>
  <si>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</si>
  <si>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</si>
  <si>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</si>
  <si>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</si>
  <si>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</si>
  <si>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</si>
  <si>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</si>
  <si>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</si>
  <si>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</si>
  <si>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</si>
  <si>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</si>
  <si>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</si>
  <si>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</si>
  <si>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</si>
  <si>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</si>
  <si>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</si>
  <si>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</si>
  <si>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</si>
  <si>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</si>
  <si>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</si>
  <si>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</si>
  <si>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</si>
  <si>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</si>
  <si>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</si>
  <si>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</si>
  <si>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</si>
  <si>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</si>
  <si>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</si>
  <si>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</si>
  <si>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</si>
  <si>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</si>
  <si>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</si>
  <si>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</si>
  <si>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</si>
  <si>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</si>
  <si>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</si>
  <si>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</si>
  <si>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</si>
  <si>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</si>
  <si>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</si>
  <si>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</si>
  <si>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</si>
  <si>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</si>
  <si>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</si>
  <si>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</si>
  <si>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</si>
  <si>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</si>
  <si>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</si>
  <si>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</si>
  <si>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</si>
  <si>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</si>
  <si>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</si>
  <si>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</si>
  <si>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</si>
  <si>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</si>
  <si>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</si>
  <si>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</si>
  <si>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</si>
  <si>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</si>
  <si>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</si>
  <si>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</si>
  <si>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</si>
  <si>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</si>
  <si>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</si>
  <si>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</si>
  <si>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</si>
  <si>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</si>
  <si>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</si>
  <si>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</si>
  <si>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</si>
  <si>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</si>
  <si>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</si>
  <si>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</si>
  <si>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</si>
  <si>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</si>
  <si>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</si>
  <si>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</si>
  <si>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</si>
  <si>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</si>
  <si>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</si>
  <si>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</si>
  <si>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</si>
  <si>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</si>
  <si>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</si>
  <si>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</si>
  <si>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</si>
  <si>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</si>
  <si>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</si>
  <si>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</si>
  <si>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</si>
  <si>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</si>
  <si>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</si>
  <si>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</si>
  <si>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</si>
  <si>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</si>
  <si>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</si>
  <si>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</si>
  <si>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</si>
  <si>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</si>
  <si>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</si>
  <si>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</si>
  <si>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</si>
  <si>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</si>
  <si>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</si>
  <si>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</si>
  <si>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</si>
  <si>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</si>
  <si>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</si>
  <si>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</si>
  <si>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</si>
  <si>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</si>
  <si>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</si>
  <si>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</si>
  <si>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</si>
  <si>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</si>
  <si>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</si>
  <si>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</si>
  <si>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</si>
  <si>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</si>
  <si>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</si>
  <si>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</si>
  <si>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</si>
  <si>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</si>
  <si>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</si>
  <si>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</si>
  <si>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</si>
  <si>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</si>
  <si>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</si>
  <si>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</si>
  <si>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</si>
  <si>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</si>
  <si>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</si>
  <si>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</si>
  <si>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</si>
  <si>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</si>
  <si>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</si>
  <si>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</si>
  <si>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</si>
  <si>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</si>
  <si>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</si>
  <si>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</si>
  <si>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</si>
  <si>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</si>
  <si>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</si>
  <si>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</si>
  <si>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</si>
  <si>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</si>
  <si>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</si>
  <si>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</si>
  <si>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</si>
  <si>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</si>
  <si>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</si>
  <si>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</si>
  <si>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</si>
  <si>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</si>
  <si>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</si>
  <si>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</si>
  <si>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</si>
  <si>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</si>
  <si>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</si>
  <si>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</si>
  <si>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</si>
  <si>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</si>
  <si>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</si>
  <si>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</si>
  <si>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</si>
  <si>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</si>
  <si>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</si>
  <si>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</si>
  <si>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</si>
  <si>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</si>
  <si>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</si>
  <si>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</si>
  <si>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</si>
  <si>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</si>
  <si>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</si>
  <si>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</si>
  <si>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</si>
  <si>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</si>
  <si>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</si>
  <si>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</si>
  <si>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</si>
  <si>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</si>
  <si>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</si>
  <si>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</si>
  <si>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</si>
  <si>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</si>
  <si>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</si>
  <si>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</si>
  <si>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</si>
  <si>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</si>
  <si>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</si>
  <si>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</si>
  <si>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</si>
  <si>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</si>
  <si>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</si>
  <si>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</si>
  <si>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</si>
  <si>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</si>
  <si>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</si>
  <si>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</si>
  <si>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</si>
  <si>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</si>
  <si>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</si>
  <si>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</si>
  <si>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</si>
  <si>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</si>
  <si>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</si>
  <si>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</si>
  <si>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</si>
  <si>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</si>
  <si>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</si>
  <si>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</si>
  <si>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</si>
  <si>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</si>
  <si>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</si>
  <si>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</si>
  <si>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</si>
  <si>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</si>
  <si>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</si>
  <si>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</si>
  <si>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</si>
  <si>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</si>
  <si>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</si>
  <si>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</si>
  <si>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</si>
  <si>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</si>
  <si>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</si>
  <si>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</si>
  <si>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</si>
  <si>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</si>
  <si>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</si>
  <si>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</si>
  <si>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</si>
  <si>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</si>
  <si>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</si>
  <si>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</si>
  <si>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</si>
  <si>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</si>
  <si>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</si>
  <si>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</si>
  <si>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</si>
  <si>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</si>
  <si>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</si>
  <si>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</si>
  <si>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</si>
  <si>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</si>
  <si>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</si>
  <si>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</si>
  <si>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</si>
  <si>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</si>
  <si>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</si>
  <si>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</si>
  <si>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</si>
  <si>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</si>
  <si>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</si>
  <si>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</si>
  <si>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</si>
  <si>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</si>
  <si>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</si>
  <si>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</si>
  <si>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</si>
  <si>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</si>
  <si>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</si>
  <si>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</si>
  <si>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</si>
  <si>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</si>
  <si>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</si>
  <si>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</si>
  <si>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</si>
  <si>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</si>
  <si>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</si>
  <si>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</si>
  <si>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</si>
  <si>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</si>
  <si>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</si>
  <si>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</si>
  <si>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</si>
  <si>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</si>
  <si>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</si>
  <si>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</si>
  <si>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</si>
  <si>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</si>
  <si>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</si>
  <si>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</si>
  <si>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</si>
  <si>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</si>
  <si>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</si>
  <si>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</si>
  <si>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</si>
  <si>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</si>
  <si>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</si>
  <si>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</si>
  <si>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</si>
  <si>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</si>
  <si>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</si>
  <si>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</si>
  <si>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</si>
  <si>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</si>
  <si>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</si>
  <si>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</si>
  <si>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</si>
  <si>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</si>
  <si>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</si>
  <si>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</si>
  <si>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</si>
  <si>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</si>
  <si>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</si>
  <si>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</si>
  <si>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</si>
  <si>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</si>
  <si>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</si>
  <si>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</si>
  <si>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</si>
  <si>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</si>
  <si>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</si>
  <si>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</si>
  <si>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</si>
  <si>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</si>
  <si>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</si>
  <si>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</si>
  <si>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</si>
  <si>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</si>
  <si>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</si>
  <si>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</si>
  <si>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</si>
  <si>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</si>
  <si>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</si>
  <si>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</si>
  <si>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</si>
  <si>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</si>
  <si>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</si>
  <si>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</si>
  <si>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</si>
  <si>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</si>
  <si>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</si>
  <si>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</si>
  <si>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</si>
  <si>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</si>
  <si>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</si>
  <si>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</si>
  <si>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</si>
  <si>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</si>
  <si>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</si>
  <si>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</si>
  <si>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</si>
  <si>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</si>
  <si>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</si>
  <si>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</si>
  <si>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</si>
  <si>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</si>
  <si>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</si>
  <si>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</si>
  <si>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</si>
  <si>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</si>
  <si>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</si>
  <si>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</si>
  <si>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</si>
  <si>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</si>
  <si>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</si>
  <si>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</si>
  <si>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</si>
  <si>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</si>
  <si>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</si>
  <si>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</si>
  <si>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</si>
  <si>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</si>
  <si>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</si>
  <si>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</si>
  <si>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</si>
  <si>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</si>
  <si>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</si>
  <si>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</si>
  <si>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</si>
  <si>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</si>
  <si>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</si>
  <si>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</si>
  <si>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</si>
  <si>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</si>
  <si>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</si>
  <si>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</si>
  <si>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</si>
  <si>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</si>
  <si>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</si>
  <si>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</si>
  <si>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</si>
  <si>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</si>
  <si>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</si>
  <si>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</si>
  <si>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</si>
  <si>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</si>
  <si>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</si>
  <si>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</si>
  <si>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</si>
  <si>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</si>
  <si>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</si>
  <si>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</si>
  <si>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</si>
  <si>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</si>
  <si>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</si>
  <si>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</si>
  <si>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</si>
  <si>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</si>
  <si>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</si>
  <si>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</si>
  <si>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</si>
  <si>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</si>
  <si>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</si>
  <si>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</si>
  <si>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</si>
  <si>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</si>
  <si>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</si>
  <si>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</si>
  <si>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</si>
  <si>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</si>
  <si>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</si>
  <si>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</si>
  <si>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</si>
  <si>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</si>
  <si>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</si>
  <si>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</si>
  <si>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</si>
  <si>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</si>
  <si>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</si>
  <si>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</si>
  <si>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</si>
  <si>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</si>
  <si>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</si>
  <si>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</si>
  <si>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</si>
  <si>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</si>
  <si>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</si>
  <si>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</si>
  <si>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</si>
  <si>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</si>
  <si>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</si>
  <si>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</si>
  <si>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</si>
  <si>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</si>
  <si>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</si>
  <si>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</si>
  <si>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</si>
  <si>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</si>
  <si>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</si>
  <si>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</si>
  <si>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</si>
  <si>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</si>
  <si>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</si>
  <si>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</si>
  <si>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</si>
  <si>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</si>
  <si>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</si>
  <si>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</si>
  <si>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</si>
  <si>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</si>
  <si>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</si>
  <si>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</si>
  <si>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</si>
  <si>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</si>
  <si>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</si>
  <si>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</si>
  <si>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</si>
  <si>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</si>
  <si>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</si>
  <si>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</si>
  <si>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</si>
  <si>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</si>
  <si>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</si>
  <si>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</si>
  <si>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</si>
  <si>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</si>
  <si>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</si>
  <si>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</si>
  <si>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</si>
  <si>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</si>
  <si>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</si>
  <si>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</si>
  <si>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</si>
  <si>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</si>
  <si>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</si>
  <si>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</si>
  <si>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</si>
  <si>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</si>
  <si>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</si>
  <si>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</si>
  <si>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</si>
  <si>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</si>
  <si>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</si>
  <si>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</si>
  <si>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</si>
  <si>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</si>
  <si>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</si>
  <si>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</si>
  <si>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</si>
  <si>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</si>
  <si>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</si>
  <si>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</si>
  <si>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</si>
  <si>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</si>
  <si>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</si>
  <si>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</si>
  <si>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</si>
  <si>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</si>
  <si>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</si>
  <si>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</si>
  <si>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</si>
  <si>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</si>
  <si>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</si>
  <si>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</si>
  <si>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</si>
  <si>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</si>
  <si>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</si>
  <si>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</si>
  <si>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</si>
  <si>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</si>
  <si>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</si>
  <si>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</si>
  <si>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</si>
  <si>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</si>
  <si>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</si>
  <si>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</si>
  <si>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</si>
  <si>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</si>
  <si>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</si>
  <si>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</si>
  <si>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</si>
  <si>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</si>
  <si>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</si>
  <si>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</si>
  <si>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</si>
  <si>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</si>
  <si>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</si>
  <si>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</si>
  <si>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</si>
  <si>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</si>
  <si>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</si>
  <si>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</si>
  <si>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</si>
  <si>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</si>
  <si>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</si>
  <si>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</si>
  <si>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</si>
  <si>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</si>
  <si>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</si>
  <si>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</si>
  <si>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</si>
  <si>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</si>
  <si>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</si>
  <si>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</si>
  <si>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</si>
  <si>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</si>
  <si>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</si>
  <si>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</si>
  <si>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</si>
  <si>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</si>
  <si>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</si>
  <si>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</si>
  <si>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</si>
  <si>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</si>
  <si>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</si>
  <si>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</si>
  <si>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</si>
  <si>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</si>
  <si>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</si>
  <si>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</si>
  <si>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</si>
  <si>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</si>
  <si>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</si>
  <si>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</si>
  <si>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</si>
  <si>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</si>
  <si>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</si>
  <si>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</si>
  <si>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</si>
  <si>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</si>
  <si>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</si>
  <si>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</si>
  <si>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</si>
  <si>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</si>
  <si>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</si>
  <si>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</si>
  <si>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</si>
  <si>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</si>
  <si>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</si>
  <si>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</si>
  <si>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</si>
  <si>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</si>
  <si>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</si>
  <si>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</si>
  <si>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</si>
  <si>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</si>
  <si>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</si>
  <si>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</si>
  <si>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</si>
  <si>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</si>
  <si>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</si>
  <si>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</si>
  <si>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</si>
  <si>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</si>
  <si>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</si>
  <si>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</si>
  <si>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</si>
  <si>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</si>
  <si>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</si>
  <si>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</si>
  <si>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</si>
  <si>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</si>
  <si>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</si>
  <si>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</si>
  <si>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</si>
  <si>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</si>
  <si>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</si>
  <si>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</si>
  <si>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</si>
  <si>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</si>
  <si>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</si>
  <si>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</si>
  <si>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</si>
  <si>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</si>
  <si>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</si>
  <si>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</si>
  <si>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</si>
  <si>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</si>
  <si>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</si>
  <si>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</si>
  <si>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</si>
  <si>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</si>
  <si>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</si>
  <si>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</si>
  <si>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</si>
  <si>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</si>
  <si>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</si>
  <si>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</si>
  <si>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</si>
  <si>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</si>
  <si>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</si>
  <si>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</si>
  <si>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</si>
  <si>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</si>
  <si>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</si>
  <si>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</si>
  <si>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</si>
  <si>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</si>
  <si>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</si>
  <si>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</si>
  <si>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</si>
  <si>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</si>
  <si>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</si>
  <si>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</si>
  <si>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</si>
  <si>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</si>
  <si>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</si>
  <si>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</si>
  <si>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</si>
  <si>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</si>
  <si>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</si>
  <si>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</si>
  <si>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</si>
  <si>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</si>
  <si>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</si>
  <si>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</si>
  <si>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</si>
  <si>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</si>
  <si>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</si>
  <si>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</si>
  <si>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</si>
  <si>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</si>
  <si>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</si>
  <si>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</si>
  <si>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</si>
  <si>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</si>
  <si>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</si>
  <si>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</si>
  <si>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</si>
  <si>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</si>
  <si>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</si>
  <si>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</si>
  <si>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</si>
  <si>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</si>
  <si>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</si>
  <si>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</si>
  <si>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</si>
  <si>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</si>
  <si>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</si>
  <si>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</si>
  <si>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</si>
  <si>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</si>
  <si>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</si>
  <si>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</si>
  <si>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</si>
  <si>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</si>
  <si>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</si>
  <si>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</si>
  <si>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</si>
  <si>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</si>
  <si>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</si>
  <si>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</si>
  <si>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</si>
  <si>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</si>
  <si>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</si>
  <si>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</si>
  <si>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</si>
  <si>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</si>
  <si>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</si>
  <si>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</si>
  <si>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</si>
  <si>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</si>
  <si>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</si>
  <si>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</si>
  <si>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</si>
  <si>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</si>
  <si>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</si>
  <si>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</si>
  <si>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</si>
  <si>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</si>
  <si>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</si>
  <si>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</si>
  <si>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</si>
  <si>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</si>
  <si>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</si>
  <si>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</si>
  <si>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</si>
  <si>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</si>
  <si>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</si>
  <si>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</si>
  <si>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</si>
  <si>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</si>
  <si>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</si>
  <si>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</si>
  <si>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</si>
  <si>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</si>
  <si>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</si>
  <si>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</si>
  <si>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</si>
  <si>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</si>
  <si>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</si>
  <si>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</si>
  <si>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</si>
  <si>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</si>
  <si>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</si>
  <si>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</si>
  <si>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</si>
  <si>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</si>
  <si>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</si>
  <si>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</si>
  <si>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</si>
  <si>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</si>
  <si>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</si>
  <si>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</si>
  <si>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</si>
  <si>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</si>
  <si>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</si>
  <si>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</si>
  <si>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</si>
  <si>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</si>
  <si>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</si>
  <si>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</si>
  <si>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</si>
  <si>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</si>
  <si>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</si>
  <si>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</si>
  <si>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</si>
  <si>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</si>
  <si>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</si>
  <si>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</si>
  <si>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</si>
  <si>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</si>
  <si>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</si>
  <si>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</si>
  <si>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</si>
  <si>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</si>
  <si>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</si>
  <si>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</si>
  <si>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</si>
  <si>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</si>
  <si>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</si>
  <si>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</si>
  <si>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</si>
  <si>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</si>
  <si>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</si>
  <si>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</si>
  <si>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</si>
  <si>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</si>
  <si>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</si>
  <si>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</si>
  <si>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</si>
  <si>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</si>
  <si>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</si>
  <si>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</si>
  <si>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</si>
  <si>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</si>
  <si>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</si>
  <si>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</si>
  <si>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</si>
  <si>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</si>
  <si>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</si>
  <si>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</si>
  <si>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</si>
  <si>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</si>
  <si>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</si>
  <si>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</si>
  <si>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</si>
  <si>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</si>
  <si>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</si>
  <si>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</si>
  <si>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</si>
  <si>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</si>
  <si>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</si>
  <si>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</si>
  <si>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</si>
  <si>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</si>
  <si>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</si>
  <si>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</si>
  <si>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</si>
  <si>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</si>
  <si>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</si>
  <si>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</si>
  <si>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</si>
  <si>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</si>
  <si>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</si>
  <si>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</si>
  <si>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</si>
  <si>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</si>
  <si>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</si>
  <si>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</si>
  <si>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</si>
  <si>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</si>
  <si>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</si>
  <si>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</si>
  <si>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</si>
  <si>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</si>
  <si>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</si>
  <si>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</si>
  <si>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</si>
  <si>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</si>
  <si>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</si>
  <si>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</si>
  <si>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</si>
  <si>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</si>
  <si>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</si>
  <si>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</si>
  <si>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</si>
  <si>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</si>
  <si>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</si>
  <si>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</si>
  <si>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</si>
  <si>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</si>
  <si>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</si>
  <si>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</si>
  <si>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</si>
  <si>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</si>
  <si>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</si>
  <si>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</si>
  <si>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</si>
  <si>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</si>
  <si>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</si>
  <si>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</si>
  <si>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</si>
  <si>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</si>
  <si>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</si>
  <si>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</si>
  <si>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</si>
  <si>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</si>
  <si>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</si>
  <si>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</si>
  <si>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</si>
  <si>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</si>
  <si>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</si>
  <si>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</si>
  <si>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</si>
  <si>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</si>
  <si>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</si>
  <si>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</si>
  <si>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</si>
  <si>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</si>
  <si>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</si>
  <si>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</si>
  <si>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</si>
  <si>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</si>
  <si>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</si>
  <si>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</si>
  <si>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</si>
  <si>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</si>
  <si>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</si>
  <si>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</si>
  <si>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</si>
  <si>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</si>
  <si>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</si>
  <si>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</si>
  <si>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</si>
  <si>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</si>
  <si>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</si>
  <si>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</si>
  <si>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</si>
  <si>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</si>
  <si>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</si>
  <si>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</si>
  <si>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</si>
  <si>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</si>
  <si>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</si>
  <si>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</si>
  <si>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</si>
  <si>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</si>
  <si>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</si>
  <si>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</si>
  <si>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</si>
  <si>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</si>
  <si>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</si>
  <si>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</si>
  <si>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</si>
  <si>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</si>
  <si>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</si>
  <si>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</si>
  <si>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</si>
  <si>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</si>
  <si>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</si>
  <si>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</si>
  <si>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</si>
  <si>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</si>
  <si>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</si>
  <si>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</si>
  <si>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</si>
  <si>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</si>
  <si>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</si>
  <si>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</si>
  <si>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</si>
  <si>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</si>
  <si>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</si>
  <si>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</si>
  <si>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</si>
  <si>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</si>
  <si>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</si>
  <si>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</si>
  <si>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</si>
  <si>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</si>
  <si>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</si>
  <si>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</si>
  <si>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</si>
  <si>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</si>
  <si>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</si>
  <si>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</si>
  <si>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</si>
  <si>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</si>
  <si>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</si>
  <si>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</si>
  <si>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</si>
  <si>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</si>
  <si>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</si>
  <si>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</si>
  <si>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</si>
  <si>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</si>
  <si>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</si>
  <si>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</si>
  <si>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</si>
  <si>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</si>
  <si>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</si>
  <si>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</si>
  <si>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</si>
  <si>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</si>
  <si>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</si>
  <si>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</si>
  <si>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</si>
  <si>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</si>
  <si>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</si>
  <si>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</si>
  <si>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</si>
  <si>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</si>
  <si>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</si>
  <si>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</si>
  <si>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</si>
  <si>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</si>
  <si>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</si>
  <si>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</si>
  <si>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</si>
  <si>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</si>
  <si>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</si>
  <si>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</si>
  <si>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</si>
  <si>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</si>
  <si>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</si>
  <si>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</si>
  <si>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</si>
  <si>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</si>
  <si>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</si>
  <si>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</si>
  <si>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</si>
  <si>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</si>
  <si>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</si>
  <si>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</si>
  <si>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</si>
  <si>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</si>
  <si>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</si>
  <si>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</si>
  <si>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</si>
  <si>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</si>
  <si>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</si>
  <si>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</si>
  <si>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</si>
  <si>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</si>
  <si>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</si>
  <si>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</si>
  <si>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</si>
  <si>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</si>
  <si>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</si>
  <si>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</si>
  <si>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</si>
  <si>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</si>
  <si>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</si>
  <si>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</si>
  <si>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</si>
  <si>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</si>
  <si>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</si>
  <si>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</si>
  <si>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</si>
  <si>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</si>
  <si>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</si>
  <si>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</si>
  <si>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</si>
  <si>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</si>
  <si>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</si>
  <si>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</si>
  <si>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</si>
  <si>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</si>
  <si>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</si>
  <si>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</si>
  <si>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</si>
  <si>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</si>
  <si>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</si>
  <si>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</si>
  <si>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</si>
  <si>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</si>
  <si>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</si>
  <si>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</si>
  <si>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</si>
  <si>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</si>
  <si>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</si>
  <si>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</si>
  <si>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</si>
  <si>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</si>
  <si>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</si>
  <si>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</si>
  <si>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</si>
  <si>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</si>
  <si>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</si>
  <si>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</si>
  <si>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</si>
  <si>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</si>
  <si>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</si>
  <si>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</si>
  <si>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</si>
  <si>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</si>
  <si>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</si>
  <si>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</si>
  <si>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</si>
  <si>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</si>
  <si>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</si>
  <si>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</si>
  <si>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</si>
  <si>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</si>
  <si>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</si>
  <si>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</si>
  <si>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</si>
  <si>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</si>
  <si>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</si>
  <si>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</si>
  <si>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</si>
  <si>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</si>
  <si>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</si>
  <si>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</si>
  <si>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</si>
  <si>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</si>
  <si>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</si>
  <si>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</si>
  <si>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</si>
  <si>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</si>
  <si>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</si>
  <si>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</si>
  <si>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</si>
  <si>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</si>
  <si>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</si>
  <si>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</si>
  <si>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</si>
  <si>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</si>
  <si>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</si>
  <si>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</si>
  <si>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</si>
  <si>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</si>
  <si>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</si>
  <si>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</si>
  <si>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</si>
  <si>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</si>
  <si>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</si>
  <si>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</si>
  <si>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</si>
  <si>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</si>
  <si>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</si>
  <si>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</si>
  <si>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</si>
  <si>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</si>
  <si>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</si>
  <si>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</si>
  <si>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</si>
  <si>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</si>
  <si>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</si>
  <si>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</si>
  <si>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</si>
  <si>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</si>
  <si>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</si>
  <si>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</si>
  <si>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</si>
  <si>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</si>
  <si>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</si>
  <si>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</si>
  <si>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</si>
  <si>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</si>
  <si>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</si>
  <si>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</si>
  <si>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</si>
  <si>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</si>
  <si>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</si>
  <si>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</si>
  <si>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</si>
  <si>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</si>
  <si>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</si>
  <si>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</si>
  <si>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</si>
  <si>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</si>
  <si>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</si>
  <si>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</si>
  <si>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</si>
  <si>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</si>
  <si>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</si>
  <si>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</si>
  <si>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</si>
  <si>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</si>
  <si>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</si>
  <si>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</si>
  <si>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</si>
  <si>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</si>
  <si>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</si>
  <si>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</si>
  <si>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</si>
  <si>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</si>
  <si>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</si>
  <si>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</si>
  <si>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</si>
  <si>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</si>
  <si>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</si>
  <si>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</si>
  <si>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</si>
  <si>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</si>
  <si>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</si>
  <si>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</si>
  <si>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</si>
  <si>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</si>
  <si>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</si>
  <si>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</si>
  <si>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</si>
  <si>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</si>
  <si>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</si>
  <si>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</si>
  <si>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</si>
  <si>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</si>
  <si>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</si>
  <si>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</si>
  <si>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</si>
  <si>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</si>
  <si>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</si>
  <si>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</si>
  <si>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</si>
  <si>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</si>
  <si>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</si>
  <si>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</si>
  <si>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</si>
  <si>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</si>
  <si>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</si>
  <si>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</si>
  <si>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</si>
  <si>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</si>
  <si>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</si>
  <si>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</si>
  <si>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</si>
  <si>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</si>
  <si>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</si>
  <si>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</si>
  <si>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</si>
  <si>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</si>
  <si>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</si>
  <si>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</si>
  <si>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</si>
  <si>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</si>
  <si>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</si>
  <si>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</si>
  <si>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</si>
  <si>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</si>
  <si>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</si>
  <si>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</si>
  <si>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</si>
  <si>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</si>
  <si>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</si>
  <si>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</si>
  <si>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</si>
  <si>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</si>
  <si>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</si>
  <si>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</si>
  <si>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</si>
  <si>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</si>
  <si>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</si>
  <si>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</si>
  <si>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</si>
  <si>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</si>
  <si>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</si>
  <si>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</si>
  <si>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</si>
  <si>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</si>
  <si>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</si>
  <si>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</si>
  <si>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</si>
  <si>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</si>
  <si>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</si>
  <si>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</si>
  <si>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</si>
  <si>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</si>
  <si>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</si>
  <si>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</si>
  <si>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</si>
  <si>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</si>
  <si>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</si>
  <si>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</si>
  <si>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</si>
  <si>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</si>
  <si>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</si>
  <si>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</si>
  <si>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</si>
  <si>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</si>
  <si>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</si>
  <si>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</si>
  <si>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</si>
  <si>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</si>
  <si>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</si>
  <si>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</si>
  <si>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</si>
  <si>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</si>
  <si>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</si>
  <si>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</si>
  <si>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</si>
  <si>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</si>
  <si>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</si>
  <si>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</si>
  <si>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</si>
  <si>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</si>
  <si>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</si>
  <si>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</si>
  <si>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</si>
  <si>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</si>
  <si>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</si>
  <si>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</si>
  <si>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</si>
  <si>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</si>
  <si>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</si>
  <si>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</si>
  <si>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</si>
  <si>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</si>
  <si>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</si>
  <si>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</si>
  <si>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</si>
  <si>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</si>
  <si>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</si>
  <si>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</si>
  <si>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</si>
  <si>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</si>
  <si>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</si>
  <si>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</si>
  <si>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</si>
  <si>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</si>
  <si>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</si>
  <si>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</si>
  <si>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</si>
  <si>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</si>
  <si>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</si>
  <si>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</si>
  <si>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</si>
  <si>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</si>
  <si>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</si>
  <si>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</si>
  <si>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</si>
  <si>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</si>
  <si>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</si>
  <si>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</si>
  <si>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</si>
  <si>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</si>
  <si>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</si>
  <si>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</si>
  <si>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</si>
  <si>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</si>
  <si>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</si>
  <si>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</si>
  <si>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</si>
  <si>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</si>
  <si>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</si>
  <si>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</si>
  <si>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</si>
  <si>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</si>
  <si>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</si>
  <si>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</si>
  <si>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</si>
  <si>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</si>
  <si>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</si>
  <si>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</si>
  <si>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</si>
  <si>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</si>
  <si>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</si>
  <si>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</si>
  <si>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</si>
  <si>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</si>
  <si>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</si>
  <si>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</si>
  <si>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</si>
  <si>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</si>
  <si>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</si>
  <si>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</si>
  <si>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</si>
  <si>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</si>
  <si>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</si>
  <si>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</si>
  <si>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</si>
  <si>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</si>
  <si>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</si>
  <si>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</si>
  <si>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</si>
  <si>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</si>
  <si>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</si>
  <si>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</si>
  <si>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</si>
  <si>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</si>
  <si>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</si>
  <si>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</si>
  <si>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</si>
  <si>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</si>
  <si>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</si>
  <si>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</si>
  <si>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</si>
  <si>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</si>
  <si>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</si>
  <si>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</si>
  <si>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</si>
  <si>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</si>
  <si>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</si>
  <si>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</si>
  <si>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</si>
  <si>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</si>
  <si>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</si>
  <si>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</si>
  <si>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</si>
  <si>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</si>
  <si>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</si>
  <si>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</si>
  <si>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</si>
  <si>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</si>
  <si>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</si>
  <si>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</si>
  <si>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</si>
  <si>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</si>
  <si>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</si>
  <si>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</si>
  <si>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</si>
  <si>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</si>
  <si>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</si>
  <si>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</si>
  <si>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</si>
  <si>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</si>
  <si>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</si>
  <si>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</si>
  <si>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</si>
  <si>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</si>
  <si>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</si>
  <si>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</si>
  <si>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</si>
  <si>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</si>
  <si>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</si>
  <si>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</si>
  <si>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</si>
  <si>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</si>
  <si>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</si>
  <si>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</si>
  <si>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</si>
  <si>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</si>
  <si>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</si>
  <si>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</si>
  <si>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</si>
  <si>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</si>
  <si>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</si>
  <si>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</si>
  <si>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</si>
  <si>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</si>
  <si>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</si>
  <si>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</si>
  <si>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</si>
  <si>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</si>
  <si>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</si>
  <si>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</si>
  <si>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</si>
  <si>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</si>
  <si>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</si>
  <si>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</si>
  <si>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</si>
  <si>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</si>
  <si>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</si>
  <si>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</si>
  <si>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</si>
  <si>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</si>
  <si>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</si>
  <si>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</si>
  <si>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</si>
  <si>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</si>
  <si>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</si>
  <si>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</si>
  <si>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</si>
  <si>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</si>
  <si>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</si>
  <si>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</si>
  <si>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</si>
  <si>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</si>
  <si>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</si>
  <si>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</si>
  <si>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</si>
  <si>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</si>
  <si>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</si>
  <si>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</si>
  <si>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</si>
  <si>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</si>
  <si>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</si>
  <si>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</si>
  <si>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</si>
  <si>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</si>
  <si>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</si>
  <si>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</si>
  <si>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</si>
  <si>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</si>
  <si>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</si>
  <si>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</si>
  <si>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</si>
  <si>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</si>
  <si>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</si>
  <si>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</si>
  <si>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</si>
  <si>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</si>
  <si>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</si>
  <si>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</si>
  <si>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</si>
  <si>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</si>
  <si>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</si>
  <si>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</si>
  <si>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</si>
  <si>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</si>
  <si>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</si>
  <si>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</si>
  <si>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</si>
  <si>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</si>
  <si>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</si>
  <si>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</si>
  <si>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</si>
  <si>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</si>
  <si>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</si>
  <si>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</si>
  <si>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</si>
  <si>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</si>
  <si>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</si>
  <si>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</si>
  <si>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</si>
  <si>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</si>
  <si>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</si>
  <si>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</si>
  <si>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</si>
  <si>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</si>
  <si>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</si>
  <si>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</si>
  <si>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</si>
  <si>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</si>
  <si>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</si>
  <si>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</si>
  <si>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</si>
  <si>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</si>
  <si>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</si>
  <si>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</si>
  <si>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</si>
  <si>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</si>
  <si>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</si>
  <si>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</si>
  <si>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</si>
  <si>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</si>
  <si>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</si>
  <si>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</si>
  <si>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</si>
  <si>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</si>
  <si>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</si>
  <si>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</si>
  <si>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</si>
  <si>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</si>
  <si>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</si>
  <si>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</si>
  <si>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</si>
  <si>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</si>
  <si>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</si>
  <si>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</si>
  <si>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</si>
  <si>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</si>
  <si>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</si>
  <si>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</si>
  <si>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</si>
  <si>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</si>
  <si>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</si>
  <si>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</si>
  <si>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</si>
  <si>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</si>
  <si>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</si>
  <si>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</si>
  <si>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</si>
  <si>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</si>
  <si>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</si>
  <si>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</si>
  <si>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</si>
  <si>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</si>
  <si>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</si>
  <si>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</si>
  <si>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</si>
  <si>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</si>
  <si>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</si>
  <si>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</si>
  <si>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</si>
  <si>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</si>
  <si>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</si>
  <si>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</si>
  <si>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</si>
  <si>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</si>
  <si>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</si>
  <si>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</si>
  <si>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</si>
  <si>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</si>
  <si>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</si>
  <si>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</si>
  <si>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</si>
  <si>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</si>
  <si>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</si>
  <si>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</si>
  <si>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</si>
  <si>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</si>
  <si>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</si>
  <si>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</si>
  <si>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</si>
  <si>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</si>
  <si>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</si>
  <si>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</si>
  <si>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</si>
  <si>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</si>
  <si>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</si>
  <si>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</si>
  <si>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</si>
  <si>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</si>
  <si>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</si>
  <si>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</si>
  <si>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</si>
  <si>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</si>
  <si>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</si>
  <si>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</si>
  <si>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</si>
  <si>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</si>
  <si>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</si>
  <si>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</si>
  <si>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</si>
  <si>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</si>
  <si>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</si>
  <si>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</si>
  <si>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</si>
  <si>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</si>
  <si>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</si>
  <si>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</si>
  <si>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</si>
  <si>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</si>
  <si>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</si>
  <si>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</si>
  <si>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</si>
  <si>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</si>
  <si>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</si>
  <si>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</si>
  <si>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</si>
  <si>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</si>
  <si>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</si>
  <si>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</si>
  <si>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</si>
  <si>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</si>
  <si>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</si>
  <si>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</si>
  <si>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</si>
  <si>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</si>
  <si>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</si>
  <si>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</si>
  <si>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</si>
  <si>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</si>
  <si>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</si>
  <si>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</si>
  <si>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</si>
  <si>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</si>
  <si>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</si>
  <si>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</si>
  <si>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</si>
  <si>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</si>
  <si>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</si>
  <si>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</si>
  <si>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</si>
  <si>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</si>
  <si>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</si>
  <si>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</si>
  <si>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</si>
  <si>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</si>
  <si>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</si>
  <si>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</si>
  <si>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</si>
  <si>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</si>
  <si>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</si>
  <si>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</si>
  <si>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</si>
  <si>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</si>
  <si>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</si>
  <si>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</si>
  <si>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</si>
  <si>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</si>
  <si>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</si>
  <si>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</si>
  <si>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</si>
  <si>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</si>
  <si>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</si>
  <si>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</si>
  <si>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</si>
  <si>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</si>
  <si>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</si>
  <si>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</si>
  <si>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</si>
  <si>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</si>
  <si>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</si>
  <si>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</si>
  <si>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</si>
  <si>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</si>
  <si>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</si>
  <si>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</si>
  <si>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</si>
  <si>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</si>
  <si>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</si>
  <si>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</si>
  <si>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</si>
  <si>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</si>
  <si>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</si>
  <si>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</si>
  <si>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</si>
  <si>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</si>
  <si>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</si>
  <si>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</si>
  <si>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</si>
  <si>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</si>
  <si>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</si>
  <si>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</si>
  <si>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</si>
  <si>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</si>
  <si>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</si>
  <si>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</si>
  <si>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</si>
  <si>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</si>
  <si>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</si>
  <si>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</si>
  <si>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</si>
  <si>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</si>
  <si>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</si>
  <si>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</si>
  <si>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</si>
  <si>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</si>
  <si>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</si>
  <si>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</si>
  <si>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</si>
  <si>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</si>
  <si>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</si>
  <si>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</si>
  <si>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</si>
  <si>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</si>
  <si>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</si>
  <si>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</si>
  <si>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</si>
  <si>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</si>
  <si>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</si>
  <si>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</si>
  <si>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</si>
  <si>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</si>
  <si>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</si>
  <si>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</si>
  <si>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</si>
  <si>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</si>
  <si>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</si>
  <si>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</si>
  <si>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</si>
  <si>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</si>
  <si>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</si>
  <si>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</si>
  <si>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</si>
  <si>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</si>
  <si>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</si>
  <si>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</si>
  <si>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</si>
  <si>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</si>
  <si>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</si>
  <si>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</si>
  <si>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</si>
  <si>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</si>
  <si>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</si>
  <si>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</si>
  <si>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</si>
  <si>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</si>
  <si>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</si>
  <si>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</si>
  <si>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</si>
  <si>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</si>
  <si>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</si>
  <si>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</si>
  <si>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</si>
  <si>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</si>
  <si>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</si>
  <si>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</si>
  <si>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</si>
  <si>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</si>
  <si>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</si>
  <si>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</si>
  <si>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</si>
  <si>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</si>
  <si>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</si>
  <si>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</si>
  <si>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</si>
  <si>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</si>
  <si>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</si>
  <si>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</si>
  <si>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</si>
  <si>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</si>
  <si>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</si>
  <si>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</si>
  <si>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</si>
  <si>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</si>
  <si>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</si>
  <si>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</si>
  <si>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</si>
  <si>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</si>
  <si>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</si>
  <si>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</si>
  <si>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</si>
  <si>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</si>
  <si>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</si>
  <si>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</si>
  <si>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</si>
  <si>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</si>
  <si>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</si>
  <si>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</si>
  <si>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</si>
  <si>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</si>
  <si>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</si>
  <si>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</si>
  <si>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</si>
  <si>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</si>
  <si>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</si>
  <si>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</si>
  <si>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</si>
  <si>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</si>
  <si>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</si>
  <si>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</si>
  <si>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</si>
  <si>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</si>
  <si>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</si>
  <si>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</si>
  <si>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</si>
  <si>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</si>
  <si>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</si>
  <si>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</si>
  <si>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</si>
  <si>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</si>
  <si>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</si>
  <si>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</si>
  <si>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</si>
  <si>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</si>
  <si>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</si>
  <si>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</si>
  <si>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</si>
  <si>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</si>
  <si>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</si>
  <si>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</si>
  <si>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</si>
  <si>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</si>
  <si>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</si>
  <si>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</si>
  <si>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</si>
  <si>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</si>
  <si>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</si>
  <si>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</si>
  <si>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</si>
  <si>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</si>
  <si>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</si>
  <si>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</si>
  <si>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</si>
  <si>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</si>
  <si>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</si>
  <si>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</si>
  <si>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</si>
  <si>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</si>
  <si>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</si>
  <si>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</si>
  <si>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</si>
  <si>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</si>
  <si>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</si>
  <si>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</si>
  <si>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</si>
  <si>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</si>
  <si>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</si>
  <si>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</si>
  <si>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</si>
  <si>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</si>
  <si>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</si>
  <si>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</si>
  <si>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</si>
  <si>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</si>
  <si>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</si>
  <si>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</si>
  <si>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</si>
  <si>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</si>
  <si>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</si>
  <si>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</si>
  <si>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</si>
  <si>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</si>
  <si>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</si>
  <si>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</si>
  <si>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</si>
  <si>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</si>
  <si>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</si>
  <si>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</si>
  <si>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</si>
  <si>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</si>
  <si>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</si>
  <si>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</si>
  <si>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</si>
  <si>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</si>
  <si>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</si>
  <si>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</si>
  <si>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</si>
  <si>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</si>
  <si>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</si>
  <si>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</si>
  <si>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</si>
  <si>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</si>
  <si>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</si>
  <si>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</si>
  <si>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</si>
  <si>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</si>
  <si>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</si>
  <si>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</si>
  <si>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</si>
  <si>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</si>
  <si>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</si>
  <si>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</si>
  <si>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</si>
  <si>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</si>
  <si>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</si>
  <si>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</si>
  <si>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</si>
  <si>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</si>
  <si>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</si>
  <si>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</si>
  <si>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</si>
  <si>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</si>
  <si>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</si>
  <si>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</si>
  <si>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</si>
  <si>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</si>
  <si>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</si>
  <si>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</si>
  <si>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</si>
  <si>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</si>
  <si>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</si>
  <si>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</si>
  <si>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</si>
  <si>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</si>
  <si>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</si>
  <si>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</si>
  <si>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</si>
  <si>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</si>
  <si>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</si>
  <si>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</si>
  <si>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</si>
  <si>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</si>
  <si>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</si>
  <si>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</si>
  <si>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</si>
  <si>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</si>
  <si>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</si>
  <si>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</si>
  <si>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</si>
  <si>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</si>
  <si>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</si>
  <si>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</si>
  <si>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</si>
  <si>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</si>
  <si>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</si>
  <si>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</si>
  <si>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</si>
  <si>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</si>
  <si>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</si>
  <si>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</si>
  <si>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</si>
  <si>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</si>
  <si>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</si>
  <si>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</si>
  <si>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</si>
  <si>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</si>
  <si>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</si>
  <si>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</si>
  <si>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</si>
  <si>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</si>
  <si>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</si>
  <si>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</si>
  <si>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</si>
  <si>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</si>
  <si>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</si>
  <si>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</si>
  <si>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</si>
  <si>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</si>
  <si>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</si>
  <si>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</si>
  <si>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</si>
  <si>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</si>
  <si>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</si>
  <si>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</si>
  <si>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</si>
  <si>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</si>
  <si>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</si>
  <si>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</si>
  <si>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</si>
  <si>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</si>
  <si>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</si>
  <si>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</si>
  <si>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</si>
  <si>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</si>
  <si>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</si>
  <si>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</si>
  <si>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</si>
  <si>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</si>
  <si>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</si>
  <si>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</si>
  <si>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</si>
  <si>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</si>
  <si>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</si>
  <si>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</si>
  <si>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</si>
  <si>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</si>
  <si>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</si>
  <si>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</si>
  <si>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</si>
  <si>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</si>
  <si>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</si>
  <si>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</si>
  <si>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</si>
  <si>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</si>
  <si>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</si>
  <si>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</si>
  <si>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</si>
  <si>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</si>
  <si>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</si>
  <si>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</si>
  <si>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</si>
  <si>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</si>
  <si>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</si>
  <si>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</si>
  <si>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</si>
  <si>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</si>
  <si>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</si>
  <si>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</si>
  <si>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</si>
  <si>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</si>
  <si>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</si>
  <si>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</si>
  <si>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</si>
  <si>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</si>
  <si>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</si>
  <si>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</si>
  <si>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</si>
  <si>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</si>
  <si>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</si>
  <si>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</si>
  <si>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</si>
  <si>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</si>
  <si>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</si>
  <si>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</si>
  <si>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</si>
  <si>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</si>
  <si>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</si>
  <si>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</si>
  <si>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</si>
  <si>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</si>
  <si>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</si>
  <si>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</si>
  <si>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</si>
  <si>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</si>
  <si>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</si>
  <si>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</si>
  <si>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</si>
  <si>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</si>
  <si>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</si>
  <si>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</si>
  <si>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</si>
  <si>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</si>
  <si>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</si>
  <si>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</si>
  <si>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</si>
  <si>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</si>
  <si>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</si>
  <si>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</si>
  <si>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</si>
  <si>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</si>
  <si>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</si>
  <si>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</si>
  <si>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</si>
  <si>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</si>
  <si>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</si>
  <si>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</si>
  <si>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</si>
  <si>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</si>
  <si>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</si>
  <si>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</si>
  <si>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</si>
  <si>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</si>
  <si>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</si>
  <si>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</si>
  <si>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</si>
  <si>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</si>
  <si>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</si>
  <si>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</si>
  <si>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</si>
  <si>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</si>
  <si>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</si>
  <si>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</si>
  <si>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</si>
  <si>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</si>
  <si>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</si>
  <si>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</si>
  <si>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</si>
  <si>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</si>
  <si>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</si>
  <si>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</si>
  <si>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</si>
  <si>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</si>
  <si>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</si>
  <si>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</si>
  <si>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</si>
  <si>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</si>
  <si>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</si>
  <si>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</si>
  <si>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</si>
  <si>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</si>
  <si>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</si>
  <si>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</si>
  <si>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</si>
  <si>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</si>
  <si>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</si>
  <si>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</si>
  <si>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</si>
  <si>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</si>
  <si>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</si>
  <si>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</si>
  <si>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</si>
  <si>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</si>
  <si>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</si>
  <si>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</si>
  <si>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</si>
  <si>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</si>
  <si>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</si>
  <si>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</si>
  <si>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</si>
  <si>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</si>
  <si>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</si>
  <si>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</si>
  <si>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</si>
  <si>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</si>
  <si>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</si>
  <si>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</si>
  <si>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</si>
  <si>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</si>
  <si>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</si>
  <si>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</si>
  <si>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</si>
  <si>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</si>
  <si>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</si>
  <si>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</si>
  <si>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</si>
  <si>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</si>
  <si>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</si>
  <si>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</si>
  <si>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</si>
  <si>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</si>
  <si>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</si>
  <si>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</si>
  <si>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</si>
  <si>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</si>
  <si>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</si>
  <si>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</si>
  <si>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</si>
  <si>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</si>
  <si>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</si>
  <si>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</si>
  <si>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</si>
  <si>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</si>
  <si>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</si>
  <si>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</si>
  <si>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</si>
  <si>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</si>
  <si>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</si>
  <si>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</si>
  <si>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</si>
  <si>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</si>
  <si>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</si>
  <si>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</si>
  <si>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</si>
  <si>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</si>
  <si>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</si>
  <si>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</si>
  <si>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</si>
  <si>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</si>
  <si>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</si>
  <si>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</si>
  <si>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</si>
  <si>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</si>
  <si>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</si>
  <si>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</si>
  <si>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</si>
  <si>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</si>
  <si>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</si>
  <si>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</si>
  <si>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</si>
  <si>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</si>
  <si>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</si>
  <si>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</si>
  <si>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</si>
  <si>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</si>
  <si>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</si>
  <si>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</si>
  <si>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</si>
  <si>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</si>
  <si>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</si>
  <si>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</si>
  <si>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</si>
  <si>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</si>
  <si>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</si>
  <si>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</si>
  <si>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</si>
  <si>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</si>
  <si>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</si>
  <si>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</si>
  <si>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</si>
  <si>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</si>
  <si>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</si>
  <si>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</si>
  <si>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</si>
  <si>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</si>
  <si>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</si>
  <si>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</si>
  <si>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</si>
  <si>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</si>
  <si>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</si>
  <si>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</si>
  <si>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</si>
  <si>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</si>
  <si>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</si>
  <si>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</si>
  <si>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</si>
  <si>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</si>
  <si>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</si>
  <si>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</si>
  <si>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</si>
  <si>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</si>
  <si>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</si>
  <si>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</si>
  <si>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</si>
  <si>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</si>
  <si>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</si>
  <si>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</si>
  <si>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</si>
  <si>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</si>
  <si>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</si>
  <si>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</si>
  <si>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</si>
  <si>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</si>
  <si>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</si>
  <si>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</si>
  <si>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</si>
  <si>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</si>
  <si>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</si>
  <si>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</si>
  <si>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</si>
  <si>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</si>
  <si>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</si>
  <si>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</si>
  <si>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</si>
  <si>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</si>
  <si>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</si>
  <si>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</si>
  <si>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</si>
  <si>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</si>
  <si>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</si>
  <si>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</si>
  <si>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</si>
  <si>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</si>
  <si>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</si>
  <si>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</si>
  <si>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</si>
  <si>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</si>
  <si>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</si>
  <si>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</si>
  <si>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</si>
  <si>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</si>
  <si>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</si>
  <si>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</si>
  <si>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</si>
  <si>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</si>
  <si>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</si>
  <si>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</si>
  <si>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</si>
  <si>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</si>
  <si>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</si>
  <si>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</si>
  <si>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</si>
  <si>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</si>
  <si>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</si>
  <si>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</si>
  <si>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</si>
  <si>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</si>
  <si>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</si>
  <si>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</si>
  <si>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</si>
  <si>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</si>
  <si>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</si>
  <si>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</si>
  <si>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</si>
  <si>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</si>
  <si>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</si>
  <si>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</si>
  <si>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</si>
  <si>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</si>
  <si>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</si>
  <si>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</si>
  <si>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</si>
  <si>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</si>
  <si>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</si>
  <si>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</si>
  <si>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</si>
  <si>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</si>
  <si>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</si>
  <si>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</si>
  <si>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</si>
  <si>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</si>
  <si>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</si>
  <si>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</si>
  <si>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</si>
  <si>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</si>
  <si>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</si>
  <si>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</si>
  <si>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</si>
  <si>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</si>
  <si>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</si>
  <si>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</si>
  <si>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</si>
  <si>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</si>
  <si>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</si>
  <si>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</si>
  <si>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</si>
  <si>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</si>
  <si>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</si>
  <si>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</si>
  <si>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</si>
  <si>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</si>
  <si>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</si>
  <si>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</si>
  <si>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</si>
  <si>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</si>
  <si>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</si>
  <si>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</si>
  <si>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</si>
  <si>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</si>
  <si>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</si>
  <si>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</si>
  <si>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</si>
  <si>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</si>
  <si>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</si>
  <si>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</si>
  <si>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</si>
  <si>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</si>
  <si>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</si>
  <si>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</si>
  <si>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</si>
  <si>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</si>
  <si>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</si>
  <si>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</si>
  <si>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</si>
  <si>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</si>
  <si>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</si>
  <si>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</si>
  <si>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</si>
  <si>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</si>
  <si>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</si>
  <si>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</si>
  <si>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</si>
  <si>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</si>
  <si>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</si>
  <si>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</si>
  <si>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</si>
  <si>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</si>
  <si>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</si>
  <si>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</si>
  <si>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</si>
  <si>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</si>
  <si>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</si>
  <si>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</si>
  <si>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</si>
  <si>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</si>
  <si>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</si>
  <si>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</si>
  <si>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</si>
  <si>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</si>
  <si>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</si>
  <si>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</si>
  <si>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</si>
  <si>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</si>
  <si>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</si>
  <si>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</si>
  <si>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</si>
  <si>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</si>
  <si>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</si>
  <si>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</si>
  <si>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</si>
  <si>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</si>
  <si>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</si>
  <si>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</si>
  <si>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</si>
  <si>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</si>
  <si>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</si>
  <si>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</si>
  <si>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</si>
  <si>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</si>
  <si>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</si>
  <si>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</si>
  <si>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</si>
  <si>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</si>
  <si>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</si>
  <si>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</si>
  <si>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</si>
  <si>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</si>
  <si>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</si>
  <si>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</si>
  <si>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</si>
  <si>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</si>
  <si>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</si>
  <si>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</si>
  <si>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</si>
  <si>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</si>
  <si>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</si>
  <si>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</si>
  <si>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</si>
  <si>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</si>
  <si>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</si>
  <si>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</si>
  <si>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</si>
  <si>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</si>
  <si>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</si>
  <si>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</si>
  <si>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</si>
  <si>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</si>
  <si>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</si>
  <si>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</si>
  <si>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</si>
  <si>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</si>
  <si>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</si>
  <si>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</si>
  <si>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</si>
  <si>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</si>
  <si>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</si>
  <si>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</si>
  <si>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</si>
  <si>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</si>
  <si>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</si>
  <si>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</si>
  <si>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</si>
  <si>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</si>
  <si>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</si>
  <si>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</si>
  <si>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</si>
  <si>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</si>
  <si>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</si>
  <si>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</si>
  <si>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</si>
  <si>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</si>
  <si>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</si>
  <si>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</si>
  <si>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</si>
  <si>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</si>
  <si>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</si>
  <si>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</si>
  <si>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</si>
  <si>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</si>
  <si>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</si>
  <si>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</si>
  <si>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</si>
  <si>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</si>
  <si>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</si>
  <si>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</si>
  <si>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</si>
  <si>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</si>
  <si>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</si>
  <si>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</si>
  <si>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</si>
  <si>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</si>
  <si>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</si>
  <si>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</si>
  <si>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</si>
  <si>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</si>
  <si>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</si>
  <si>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</si>
  <si>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</si>
  <si>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</si>
  <si>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</si>
  <si>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</si>
  <si>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</si>
  <si>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</si>
  <si>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</si>
  <si>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</si>
  <si>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</si>
  <si>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</si>
  <si>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</si>
  <si>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</si>
  <si>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</si>
  <si>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</si>
  <si>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</si>
  <si>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</si>
  <si>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</si>
  <si>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</si>
  <si>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</si>
  <si>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</si>
  <si>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</si>
  <si>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</si>
  <si>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</si>
  <si>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</si>
  <si>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</si>
  <si>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</si>
  <si>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</si>
  <si>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</si>
  <si>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</si>
  <si>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</si>
  <si>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</si>
  <si>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</si>
  <si>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</si>
  <si>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</si>
  <si>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</si>
  <si>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</si>
  <si>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</si>
  <si>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</si>
  <si>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</si>
  <si>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</si>
  <si>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</si>
  <si>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</si>
  <si>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</si>
  <si>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</si>
  <si>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</si>
  <si>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</si>
  <si>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</si>
  <si>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</si>
  <si>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</si>
  <si>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</si>
  <si>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</si>
  <si>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</si>
  <si>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</si>
  <si>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</si>
  <si>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</si>
  <si>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</si>
  <si>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</si>
  <si>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</si>
  <si>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</si>
  <si>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</si>
  <si>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</si>
  <si>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</si>
  <si>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</si>
  <si>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</si>
  <si>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</si>
  <si>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</si>
  <si>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</si>
  <si>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</si>
  <si>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</si>
  <si>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</si>
  <si>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</si>
  <si>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</si>
  <si>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</si>
  <si>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</si>
  <si>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</si>
  <si>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</si>
  <si>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</si>
  <si>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</si>
  <si>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</si>
  <si>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</si>
  <si>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</si>
  <si>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</si>
  <si>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</si>
  <si>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</si>
  <si>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</si>
  <si>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</si>
  <si>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</si>
  <si>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</si>
  <si>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</si>
  <si>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</si>
  <si>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</si>
  <si>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</si>
  <si>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</si>
  <si>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</si>
  <si>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</si>
  <si>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</si>
  <si>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</si>
  <si>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</si>
  <si>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</si>
  <si>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</si>
  <si>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</si>
  <si>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</si>
  <si>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</si>
  <si>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</si>
  <si>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</si>
  <si>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</si>
  <si>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</si>
  <si>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</si>
  <si>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</si>
  <si>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</si>
  <si>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</si>
  <si>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</si>
  <si>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</si>
  <si>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</si>
  <si>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</si>
  <si>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</si>
  <si>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</si>
  <si>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</si>
  <si>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</si>
  <si>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</si>
  <si>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</si>
  <si>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</si>
  <si>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</si>
  <si>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</si>
  <si>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</si>
  <si>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</si>
  <si>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</si>
  <si>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</si>
  <si>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</si>
  <si>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</si>
  <si>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</si>
  <si>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</si>
  <si>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</si>
  <si>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</si>
  <si>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</si>
  <si>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</si>
  <si>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</si>
  <si>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</si>
  <si>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</si>
  <si>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</si>
  <si>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</si>
  <si>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</si>
  <si>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</si>
  <si>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</si>
  <si>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</si>
  <si>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</si>
  <si>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</si>
  <si>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</si>
  <si>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</si>
  <si>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</si>
  <si>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</si>
  <si>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</si>
  <si>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</si>
  <si>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</si>
  <si>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</si>
  <si>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</si>
  <si>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</si>
  <si>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</si>
  <si>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</si>
  <si>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</si>
  <si>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</si>
  <si>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</si>
  <si>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</si>
  <si>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</si>
  <si>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</si>
  <si>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</si>
  <si>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</si>
  <si>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</si>
  <si>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</si>
  <si>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</si>
  <si>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</si>
  <si>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</si>
  <si>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</si>
  <si>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</si>
  <si>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</si>
  <si>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</si>
  <si>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</si>
  <si>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</si>
  <si>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</si>
  <si>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</si>
  <si>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</si>
  <si>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</si>
  <si>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</si>
  <si>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</si>
  <si>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</si>
  <si>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</si>
  <si>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</si>
  <si>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</si>
  <si>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</si>
  <si>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</si>
  <si>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</si>
  <si>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</si>
  <si>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</si>
  <si>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</si>
  <si>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</si>
  <si>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</si>
  <si>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</si>
  <si>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</si>
  <si>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</si>
  <si>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</si>
  <si>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</si>
  <si>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</si>
  <si>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</si>
  <si>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</si>
  <si>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</si>
  <si>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</si>
  <si>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</si>
  <si>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</si>
  <si>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</si>
  <si>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</si>
  <si>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</si>
  <si>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</si>
  <si>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</si>
  <si>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</si>
  <si>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</si>
  <si>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</si>
  <si>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</si>
  <si>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</si>
  <si>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</si>
  <si>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</si>
  <si>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</si>
  <si>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</si>
  <si>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</si>
  <si>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</si>
  <si>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</si>
  <si>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</si>
  <si>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</si>
  <si>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</si>
  <si>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</si>
  <si>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</si>
  <si>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</si>
  <si>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</si>
  <si>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</si>
  <si>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</si>
  <si>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</si>
  <si>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</si>
  <si>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</si>
  <si>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</si>
  <si>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</si>
  <si>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</si>
  <si>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</si>
  <si>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</si>
  <si>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</si>
  <si>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</si>
  <si>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</si>
  <si>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</si>
  <si>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</si>
  <si>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</si>
  <si>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</si>
  <si>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</si>
  <si>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</si>
  <si>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</si>
  <si>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</si>
  <si>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</si>
  <si>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</si>
  <si>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</si>
  <si>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</si>
  <si>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</si>
  <si>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</si>
  <si>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</si>
  <si>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</si>
  <si>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</si>
  <si>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</si>
  <si>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</si>
  <si>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</si>
  <si>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</si>
  <si>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</si>
  <si>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</si>
  <si>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</si>
  <si>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</si>
  <si>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</si>
  <si>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</si>
  <si>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</si>
  <si>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</si>
  <si>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</si>
  <si>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</si>
  <si>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</si>
  <si>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</si>
  <si>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</si>
  <si>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</si>
  <si>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</si>
  <si>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</si>
  <si>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</si>
  <si>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</si>
  <si>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</si>
  <si>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</si>
  <si>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</si>
  <si>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</si>
  <si>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</si>
  <si>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</si>
  <si>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</si>
  <si>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</si>
  <si>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</si>
  <si>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</si>
  <si>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</si>
  <si>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</si>
  <si>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</si>
  <si>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</si>
  <si>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</si>
  <si>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</si>
  <si>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</si>
  <si>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</si>
  <si>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</si>
  <si>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</si>
  <si>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</si>
  <si>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</si>
  <si>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</si>
  <si>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</si>
  <si>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</si>
  <si>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</si>
  <si>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</si>
  <si>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</si>
  <si>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</si>
  <si>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</si>
  <si>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</si>
  <si>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</si>
  <si>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</si>
  <si>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</si>
  <si>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</si>
  <si>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</si>
  <si>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</si>
  <si>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</si>
  <si>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</si>
  <si>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</si>
  <si>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</si>
  <si>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</si>
  <si>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</si>
  <si>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</si>
  <si>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</si>
  <si>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</si>
  <si>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</si>
  <si>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</si>
  <si>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</si>
  <si>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</si>
  <si>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</si>
  <si>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</si>
  <si>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</si>
  <si>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</si>
  <si>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</si>
  <si>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</si>
  <si>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</si>
  <si>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</si>
  <si>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</si>
  <si>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</si>
  <si>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</si>
  <si>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</si>
  <si>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</si>
  <si>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</si>
  <si>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</si>
  <si>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</si>
  <si>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</si>
  <si>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</si>
  <si>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</si>
  <si>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</si>
  <si>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</si>
  <si>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</si>
  <si>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</si>
  <si>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</si>
  <si>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</si>
  <si>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</si>
  <si>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</si>
  <si>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</si>
  <si>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</si>
  <si>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</si>
  <si>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</si>
  <si>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</si>
  <si>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</si>
  <si>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</si>
  <si>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</si>
  <si>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</si>
  <si>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</si>
  <si>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</si>
  <si>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</si>
  <si>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</si>
  <si>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</si>
  <si>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</si>
  <si>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</si>
  <si>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</si>
  <si>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</si>
  <si>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</si>
  <si>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</si>
  <si>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</si>
  <si>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</si>
  <si>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</si>
  <si>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</si>
  <si>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</si>
  <si>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</si>
  <si>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</si>
  <si>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</si>
  <si>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</si>
  <si>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</si>
  <si>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</si>
  <si>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</si>
  <si>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</si>
  <si>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</si>
  <si>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</si>
  <si>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</si>
  <si>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</si>
  <si>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</si>
  <si>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</si>
  <si>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</si>
  <si>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</si>
  <si>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</si>
  <si>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</si>
  <si>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</si>
  <si>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</si>
  <si>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</si>
  <si>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</si>
  <si>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</si>
  <si>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</si>
  <si>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</si>
  <si>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</si>
  <si>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</si>
  <si>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</si>
  <si>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</si>
  <si>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</si>
  <si>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</si>
  <si>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</si>
  <si>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</si>
  <si>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</si>
  <si>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</si>
  <si>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</si>
  <si>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</si>
  <si>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</si>
  <si>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</si>
  <si>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</si>
  <si>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</si>
  <si>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</si>
  <si>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</si>
  <si>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</si>
  <si>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</si>
  <si>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</si>
  <si>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</si>
  <si>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</si>
  <si>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</si>
  <si>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</si>
  <si>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</si>
  <si>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</si>
  <si>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</si>
  <si>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</si>
  <si>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</si>
  <si>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</si>
  <si>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</si>
  <si>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</si>
  <si>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</si>
  <si>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</si>
  <si>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</si>
  <si>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</si>
  <si>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</si>
  <si>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</si>
  <si>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</si>
  <si>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</si>
  <si>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</si>
  <si>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</si>
  <si>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</si>
  <si>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</si>
  <si>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</si>
  <si>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</si>
  <si>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</si>
  <si>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</si>
  <si>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</si>
  <si>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</si>
  <si>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</si>
  <si>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</si>
  <si>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</si>
  <si>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</si>
  <si>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</si>
  <si>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</si>
  <si>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</si>
  <si>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</si>
  <si>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</si>
  <si>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</si>
  <si>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</si>
  <si>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</si>
  <si>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</si>
  <si>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</si>
  <si>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</si>
  <si>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</si>
  <si>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</si>
  <si>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</si>
  <si>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</si>
  <si>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</si>
  <si>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</si>
  <si>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</si>
  <si>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</si>
  <si>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</si>
  <si>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</si>
  <si>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</si>
  <si>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</si>
  <si>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</si>
  <si>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</si>
  <si>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</si>
  <si>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</si>
  <si>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</si>
  <si>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</si>
  <si>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</si>
  <si>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</si>
  <si>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</si>
  <si>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</si>
  <si>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</si>
  <si>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</si>
  <si>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</si>
  <si>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</si>
  <si>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</si>
  <si>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</si>
  <si>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</si>
  <si>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</si>
  <si>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</si>
  <si>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</si>
  <si>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</si>
  <si>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</si>
  <si>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</si>
  <si>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</si>
  <si>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</si>
  <si>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</si>
  <si>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</si>
  <si>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</si>
  <si>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</si>
  <si>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</si>
  <si>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</si>
  <si>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</si>
  <si>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</si>
  <si>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</si>
  <si>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</si>
  <si>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</si>
  <si>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</si>
  <si>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</si>
  <si>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</si>
  <si>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</si>
  <si>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</si>
  <si>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</si>
  <si>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</si>
  <si>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</si>
  <si>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</si>
  <si>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</si>
  <si>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</si>
  <si>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</si>
  <si>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</si>
  <si>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</si>
  <si>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</si>
  <si>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</si>
  <si>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</si>
  <si>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</si>
  <si>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</si>
  <si>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</si>
  <si>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</si>
  <si>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</si>
  <si>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</si>
  <si>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</si>
  <si>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</si>
  <si>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</si>
  <si>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</si>
  <si>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</si>
  <si>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</si>
  <si>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</si>
  <si>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</si>
  <si>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</si>
  <si>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</si>
  <si>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</si>
  <si>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</si>
  <si>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</si>
  <si>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</si>
  <si>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</si>
  <si>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</si>
  <si>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</si>
  <si>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</si>
  <si>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</si>
  <si>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</si>
  <si>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</si>
  <si>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</si>
  <si>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</si>
  <si>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</si>
  <si>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</si>
  <si>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</si>
  <si>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</si>
  <si>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</si>
  <si>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</si>
  <si>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</si>
  <si>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</si>
  <si>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</si>
  <si>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</si>
  <si>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</si>
  <si>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</si>
  <si>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</si>
  <si>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</si>
  <si>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</si>
  <si>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</si>
  <si>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</si>
  <si>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</si>
  <si>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</si>
  <si>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</si>
  <si>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</si>
  <si>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</si>
  <si>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</si>
  <si>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</si>
  <si>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</si>
  <si>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</si>
  <si>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</si>
  <si>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</si>
  <si>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</si>
  <si>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</si>
  <si>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</si>
  <si>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</si>
  <si>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</si>
  <si>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</si>
  <si>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</si>
  <si>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</si>
  <si>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</si>
  <si>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</si>
  <si>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</si>
  <si>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</si>
  <si>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</si>
  <si>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</si>
  <si>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</si>
  <si>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</si>
  <si>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</si>
  <si>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</si>
  <si>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</si>
  <si>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</si>
  <si>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</si>
  <si>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</si>
  <si>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</si>
  <si>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</si>
  <si>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</si>
  <si>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</si>
  <si>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</si>
  <si>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</si>
  <si>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</si>
  <si>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</si>
  <si>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</si>
  <si>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</si>
  <si>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</si>
  <si>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</si>
  <si>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</si>
  <si>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</si>
  <si>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</si>
  <si>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</si>
  <si>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</si>
  <si>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</si>
  <si>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</si>
  <si>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</si>
  <si>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</si>
  <si>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</si>
  <si>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</si>
  <si>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</si>
  <si>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</si>
  <si>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</si>
  <si>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</si>
  <si>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</si>
  <si>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</si>
  <si>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</si>
  <si>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</si>
  <si>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</si>
  <si>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</si>
  <si>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</si>
  <si>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</si>
  <si>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</si>
  <si>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</si>
  <si>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</si>
  <si>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</si>
  <si>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</si>
  <si>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</si>
  <si>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</si>
  <si>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</si>
  <si>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</si>
  <si>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</si>
  <si>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</si>
  <si>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</si>
  <si>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</si>
  <si>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</si>
  <si>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</si>
  <si>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</si>
  <si>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</si>
  <si>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</si>
  <si>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</si>
  <si>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</si>
  <si>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</si>
  <si>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</si>
  <si>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</si>
  <si>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</si>
  <si>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</si>
  <si>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</si>
  <si>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</si>
  <si>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</si>
  <si>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</si>
  <si>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</si>
  <si>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</si>
  <si>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</si>
  <si>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</si>
  <si>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</si>
  <si>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</si>
  <si>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</si>
  <si>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</si>
  <si>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</si>
  <si>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</si>
  <si>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</si>
  <si>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</si>
  <si>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</si>
  <si>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</si>
  <si>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</si>
  <si>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</si>
  <si>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</si>
  <si>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</si>
  <si>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</si>
  <si>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</si>
  <si>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</si>
  <si>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</si>
  <si>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</si>
  <si>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</si>
  <si>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</si>
  <si>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</si>
  <si>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</si>
  <si>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</si>
  <si>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</si>
  <si>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</si>
  <si>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</si>
  <si>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</si>
  <si>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</si>
  <si>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</si>
  <si>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</si>
  <si>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</si>
  <si>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</si>
  <si>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</si>
  <si>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</si>
  <si>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</si>
  <si>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</si>
  <si>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</si>
  <si>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</si>
  <si>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</si>
  <si>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</si>
  <si>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</si>
  <si>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</si>
  <si>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</si>
  <si>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</si>
  <si>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</si>
  <si>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</si>
  <si>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</si>
  <si>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</si>
  <si>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</si>
  <si>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</si>
  <si>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</si>
  <si>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</si>
  <si>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</si>
  <si>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</si>
  <si>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</si>
  <si>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</si>
  <si>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</si>
  <si>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</si>
  <si>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</si>
  <si>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</si>
  <si>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</si>
  <si>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</si>
  <si>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</si>
  <si>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</si>
  <si>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</si>
  <si>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</si>
  <si>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</si>
  <si>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</si>
  <si>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</si>
  <si>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</si>
  <si>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</si>
  <si>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</si>
  <si>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</si>
  <si>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</si>
  <si>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</si>
  <si>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</si>
  <si>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</si>
  <si>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</si>
  <si>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</si>
  <si>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</si>
  <si>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</si>
  <si>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</si>
  <si>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</si>
  <si>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</si>
  <si>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</si>
  <si>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</si>
  <si>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</si>
  <si>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</si>
  <si>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</si>
  <si>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</si>
  <si>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</si>
  <si>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</si>
  <si>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</si>
  <si>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</si>
  <si>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</si>
  <si>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</si>
  <si>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</si>
  <si>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</si>
  <si>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</si>
  <si>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</si>
  <si>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</si>
  <si>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</si>
  <si>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</si>
  <si>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</si>
  <si>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</si>
  <si>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</si>
  <si>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</si>
  <si>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</si>
  <si>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</si>
  <si>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</si>
  <si>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</si>
  <si>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</si>
  <si>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</si>
  <si>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</si>
  <si>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</si>
  <si>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</si>
  <si>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</si>
  <si>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</si>
  <si>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</si>
  <si>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</si>
  <si>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</si>
  <si>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</si>
  <si>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</si>
  <si>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</si>
  <si>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</si>
  <si>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</si>
  <si>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</si>
  <si>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</si>
  <si>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</si>
  <si>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</si>
  <si>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</si>
  <si>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</si>
  <si>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</si>
  <si>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</si>
  <si>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</si>
  <si>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</si>
  <si>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</si>
  <si>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</si>
  <si>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</si>
  <si>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</si>
  <si>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</si>
  <si>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</si>
  <si>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</si>
  <si>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</si>
  <si>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</si>
  <si>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</si>
  <si>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</si>
  <si>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</si>
  <si>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</si>
  <si>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</si>
  <si>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</si>
  <si>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</si>
  <si>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</si>
  <si>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</si>
  <si>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</si>
  <si>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</si>
  <si>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</si>
  <si>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</si>
  <si>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</si>
  <si>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</si>
  <si>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</si>
  <si>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</si>
  <si>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</si>
  <si>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</si>
  <si>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</si>
  <si>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</si>
  <si>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</si>
  <si>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</si>
  <si>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</si>
  <si>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</si>
  <si>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</si>
  <si>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</si>
  <si>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</si>
  <si>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</si>
  <si>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</si>
  <si>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</si>
  <si>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</si>
  <si>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</si>
  <si>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</si>
  <si>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</si>
  <si>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</si>
  <si>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</si>
  <si>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</si>
  <si>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</si>
  <si>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</si>
  <si>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</si>
  <si>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</si>
  <si>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</si>
  <si>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</si>
  <si>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</si>
  <si>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</si>
  <si>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</si>
  <si>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</si>
  <si>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</si>
  <si>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</si>
  <si>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</si>
  <si>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</si>
  <si>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</si>
  <si>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</si>
  <si>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</si>
  <si>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</si>
  <si>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</si>
  <si>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</si>
  <si>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</si>
  <si>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</si>
  <si>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</si>
  <si>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</si>
  <si>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</si>
  <si>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</si>
  <si>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</si>
  <si>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</si>
  <si>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</si>
  <si>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</si>
  <si>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</si>
  <si>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</si>
  <si>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</si>
  <si>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</si>
  <si>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</si>
  <si>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</si>
  <si>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</si>
  <si>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</si>
  <si>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</si>
  <si>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</si>
  <si>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</si>
  <si>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</si>
  <si>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</si>
  <si>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</si>
  <si>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</si>
  <si>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</si>
  <si>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</si>
  <si>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</si>
  <si>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</si>
  <si>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</si>
  <si>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</si>
  <si>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</si>
  <si>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</si>
  <si>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</si>
  <si>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</si>
  <si>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</si>
  <si>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</si>
  <si>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</si>
  <si>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</si>
  <si>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</si>
  <si>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</si>
  <si>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</si>
  <si>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</si>
  <si>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</si>
  <si>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</si>
  <si>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</si>
  <si>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</si>
  <si>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</si>
  <si>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</si>
  <si>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</si>
  <si>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</si>
  <si>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</si>
  <si>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</si>
  <si>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</si>
  <si>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</si>
  <si>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</si>
  <si>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</si>
  <si>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</si>
  <si>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</si>
  <si>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</si>
  <si>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</si>
  <si>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</si>
  <si>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</si>
  <si>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</si>
  <si>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</si>
  <si>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</si>
  <si>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</si>
  <si>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</si>
  <si>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</si>
  <si>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</si>
  <si>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</si>
  <si>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</si>
  <si>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</si>
  <si>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</si>
  <si>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</si>
  <si>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</si>
  <si>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</si>
  <si>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</si>
  <si>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</si>
  <si>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</si>
  <si>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</si>
  <si>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</si>
  <si>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</si>
  <si>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</si>
  <si>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</si>
  <si>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</si>
  <si>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</si>
  <si>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</si>
  <si>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</si>
  <si>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</si>
  <si>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</si>
  <si>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</si>
  <si>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</si>
  <si>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</si>
  <si>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</si>
  <si>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</si>
  <si>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</si>
  <si>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</si>
  <si>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</si>
  <si>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</si>
  <si>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</si>
  <si>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</si>
  <si>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</si>
  <si>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</si>
  <si>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</si>
  <si>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</si>
  <si>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</si>
  <si>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</si>
  <si>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</si>
  <si>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</si>
  <si>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</si>
  <si>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</si>
  <si>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</si>
  <si>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</si>
  <si>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</si>
  <si>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</si>
  <si>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</si>
  <si>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</si>
  <si>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</si>
  <si>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</si>
  <si>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</si>
  <si>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</si>
  <si>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</si>
  <si>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</si>
  <si>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</si>
  <si>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</si>
  <si>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</si>
  <si>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</si>
  <si>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</si>
  <si>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</si>
  <si>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</si>
  <si>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</si>
  <si>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</si>
  <si>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</si>
  <si>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</si>
  <si>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</si>
  <si>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</si>
  <si>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</si>
  <si>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</si>
  <si>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</si>
  <si>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</si>
  <si>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</si>
  <si>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</si>
  <si>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</si>
  <si>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</si>
  <si>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</si>
  <si>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</si>
  <si>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</si>
  <si>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</si>
  <si>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</si>
  <si>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</si>
  <si>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</si>
  <si>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</si>
  <si>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</si>
  <si>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</si>
  <si>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</si>
  <si>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</si>
  <si>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</si>
  <si>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</si>
  <si>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</si>
  <si>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</si>
  <si>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</si>
  <si>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</si>
  <si>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</si>
  <si>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</si>
  <si>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</si>
  <si>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</si>
  <si>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</si>
  <si>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</si>
  <si>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</si>
  <si>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</si>
  <si>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</si>
  <si>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</si>
  <si>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</si>
  <si>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</si>
  <si>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</si>
  <si>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</si>
  <si>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</si>
  <si>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</si>
  <si>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</si>
  <si>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</si>
  <si>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</si>
  <si>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</si>
  <si>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</si>
  <si>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</si>
  <si>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</si>
  <si>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</si>
  <si>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</si>
  <si>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</si>
  <si>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</si>
  <si>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</si>
  <si>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</si>
  <si>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</si>
  <si>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</si>
  <si>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</si>
  <si>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</si>
  <si>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</si>
  <si>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</si>
  <si>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</si>
  <si>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</si>
  <si>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</si>
  <si>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</si>
  <si>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</si>
  <si>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</si>
  <si>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</si>
  <si>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</si>
  <si>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</si>
  <si>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</si>
  <si>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</si>
  <si>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</si>
  <si>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</si>
  <si>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</si>
  <si>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</si>
  <si>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</si>
  <si>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</si>
  <si>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</si>
  <si>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</si>
  <si>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</si>
  <si>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</si>
  <si>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</si>
  <si>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</si>
  <si>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</si>
  <si>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</si>
  <si>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</si>
  <si>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</si>
  <si>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</si>
  <si>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</si>
  <si>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</si>
  <si>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</si>
  <si>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</si>
  <si>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</si>
  <si>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</si>
  <si>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</si>
  <si>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</si>
  <si>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</si>
  <si>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</si>
  <si>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</si>
  <si>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</si>
  <si>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</si>
  <si>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</si>
  <si>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</si>
  <si>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</si>
  <si>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</si>
  <si>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</si>
  <si>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</si>
  <si>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</si>
  <si>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</si>
  <si>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</si>
  <si>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</si>
  <si>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</si>
  <si>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</si>
  <si>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</si>
  <si>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</si>
  <si>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</si>
  <si>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</si>
  <si>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</si>
  <si>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</si>
  <si>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</si>
  <si>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</si>
  <si>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</si>
  <si>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</si>
  <si>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</si>
  <si>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</si>
  <si>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</si>
  <si>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</si>
  <si>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</si>
  <si>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</si>
  <si>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</si>
  <si>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</si>
  <si>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</si>
  <si>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</si>
  <si>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</si>
  <si>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</si>
  <si>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</si>
  <si>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</si>
  <si>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</si>
  <si>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</si>
  <si>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</si>
  <si>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</si>
  <si>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</si>
  <si>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</si>
  <si>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</si>
  <si>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</si>
  <si>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</si>
  <si>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</si>
  <si>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</si>
  <si>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</si>
  <si>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</si>
  <si>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</si>
  <si>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</si>
  <si>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</si>
  <si>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</si>
  <si>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</si>
  <si>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</si>
  <si>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</si>
  <si>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</si>
  <si>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</si>
  <si>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</si>
  <si>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</si>
  <si>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</si>
  <si>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</si>
  <si>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</si>
  <si>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</si>
  <si>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</si>
  <si>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</si>
  <si>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</si>
  <si>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</si>
  <si>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</si>
  <si>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</si>
  <si>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</si>
  <si>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</si>
  <si>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</si>
  <si>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</si>
  <si>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</si>
  <si>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</si>
  <si>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</si>
  <si>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</si>
  <si>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</si>
  <si>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</si>
  <si>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</si>
  <si>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</si>
  <si>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</si>
  <si>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</si>
  <si>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</si>
  <si>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</si>
  <si>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</si>
  <si>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</si>
  <si>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</si>
  <si>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</si>
  <si>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</si>
  <si>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</si>
  <si>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</si>
  <si>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</si>
  <si>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</si>
  <si>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</si>
  <si>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</si>
  <si>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</si>
  <si>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</si>
  <si>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</si>
  <si>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</si>
  <si>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</si>
  <si>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</si>
  <si>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</si>
  <si>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</si>
  <si>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</si>
  <si>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</si>
  <si>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</si>
  <si>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</si>
  <si>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</si>
  <si>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</si>
  <si>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</si>
  <si>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</si>
  <si>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</si>
  <si>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</si>
  <si>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</si>
  <si>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</si>
  <si>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</si>
  <si>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</si>
  <si>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</si>
  <si>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</si>
  <si>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</si>
  <si>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</si>
  <si>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</si>
  <si>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</si>
  <si>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</si>
  <si>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</si>
  <si>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</si>
  <si>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</si>
  <si>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</si>
  <si>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</si>
  <si>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</si>
  <si>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</si>
  <si>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</si>
  <si>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</si>
  <si>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</si>
  <si>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</si>
  <si>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</si>
  <si>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</si>
  <si>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</si>
  <si>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</si>
  <si>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</si>
  <si>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</si>
  <si>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</si>
  <si>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</si>
  <si>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</si>
  <si>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</si>
  <si>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</si>
  <si>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</si>
  <si>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</si>
  <si>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</si>
  <si>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</si>
  <si>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</si>
  <si>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</si>
  <si>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</si>
  <si>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</si>
  <si>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</si>
  <si>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</si>
  <si>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</si>
  <si>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</si>
  <si>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</si>
  <si>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</si>
  <si>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</si>
  <si>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</si>
  <si>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</si>
  <si>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</si>
  <si>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</si>
  <si>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</si>
  <si>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</si>
  <si>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</si>
  <si>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</si>
  <si>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</si>
  <si>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</si>
  <si>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</si>
  <si>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</si>
  <si>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</si>
  <si>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</si>
  <si>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</si>
  <si>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</si>
  <si>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</si>
  <si>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</si>
  <si>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</si>
  <si>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</si>
  <si>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</si>
  <si>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</si>
  <si>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</si>
  <si>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</si>
  <si>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</si>
  <si>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</si>
  <si>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</si>
  <si>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</si>
  <si>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</si>
  <si>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</si>
  <si>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</si>
  <si>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</si>
  <si>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</si>
  <si>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</si>
  <si>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</si>
  <si>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</si>
  <si>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</si>
  <si>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</si>
  <si>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</si>
  <si>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</si>
  <si>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</si>
  <si>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</si>
  <si>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</si>
  <si>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</si>
  <si>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</si>
  <si>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</si>
  <si>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</si>
  <si>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</si>
  <si>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</si>
  <si>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</si>
  <si>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</si>
  <si>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</si>
  <si>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</si>
  <si>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</si>
  <si>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</si>
  <si>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</si>
  <si>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</si>
  <si>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</si>
  <si>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</si>
  <si>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</si>
  <si>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</si>
  <si>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</si>
  <si>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</si>
  <si>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</si>
  <si>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</si>
  <si>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</si>
  <si>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</si>
  <si>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</si>
  <si>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</si>
  <si>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</si>
  <si>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</si>
  <si>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</si>
  <si>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</si>
  <si>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</si>
  <si>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</si>
  <si>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</si>
  <si>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</si>
  <si>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</si>
  <si>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</si>
  <si>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</si>
  <si>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</si>
  <si>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</si>
  <si>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</si>
  <si>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</si>
  <si>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</si>
  <si>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</si>
  <si>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</si>
  <si>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</si>
  <si>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</si>
  <si>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</si>
  <si>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</si>
  <si>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</si>
  <si>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</si>
  <si>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</si>
  <si>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</si>
  <si>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</si>
  <si>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</si>
  <si>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</si>
  <si>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</si>
  <si>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</si>
  <si>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</si>
  <si>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</si>
  <si>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</si>
  <si>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</si>
  <si>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</si>
  <si>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</si>
  <si>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</si>
  <si>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</si>
  <si>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</si>
  <si>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</si>
  <si>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</si>
  <si>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</si>
  <si>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</si>
  <si>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</si>
  <si>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</si>
  <si>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</si>
  <si>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</si>
  <si>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</si>
  <si>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</si>
  <si>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</si>
  <si>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</si>
  <si>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</si>
  <si>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</si>
  <si>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</si>
  <si>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</si>
  <si>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</si>
  <si>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</si>
  <si>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</si>
  <si>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</si>
  <si>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</si>
  <si>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</si>
  <si>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</si>
  <si>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</si>
  <si>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</si>
  <si>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</si>
  <si>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</si>
  <si>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</si>
  <si>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</si>
  <si>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</si>
  <si>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</si>
  <si>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</si>
  <si>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</si>
  <si>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</si>
  <si>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</si>
  <si>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</si>
  <si>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</si>
  <si>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</si>
  <si>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</si>
  <si>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</si>
  <si>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</si>
  <si>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</si>
  <si>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</si>
  <si>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</si>
  <si>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</si>
  <si>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</si>
  <si>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</si>
  <si>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</si>
  <si>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</si>
  <si>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</si>
  <si>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</si>
  <si>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</si>
  <si>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</si>
  <si>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</si>
  <si>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</si>
  <si>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</si>
  <si>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</si>
  <si>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</si>
  <si>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</si>
  <si>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</si>
  <si>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</si>
  <si>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</si>
  <si>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</si>
  <si>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</si>
  <si>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</si>
  <si>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</si>
  <si>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</si>
  <si>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</si>
  <si>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</si>
  <si>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</si>
  <si>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</si>
  <si>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</si>
  <si>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</si>
  <si>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</si>
  <si>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</si>
  <si>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</si>
  <si>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</si>
  <si>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</si>
  <si>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</si>
  <si>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</si>
  <si>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</si>
  <si>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</si>
  <si>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</si>
  <si>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</si>
  <si>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</si>
  <si>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</si>
  <si>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</si>
  <si>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</si>
  <si>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</si>
  <si>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</si>
  <si>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</si>
  <si>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</si>
  <si>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</si>
  <si>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</si>
  <si>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</si>
  <si>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</si>
  <si>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</si>
  <si>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</si>
  <si>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</si>
  <si>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</si>
  <si>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</si>
  <si>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</si>
  <si>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</si>
  <si>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</si>
  <si>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</si>
  <si>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</si>
  <si>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</si>
  <si>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</si>
  <si>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</si>
  <si>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</si>
  <si>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</si>
  <si>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</si>
  <si>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</si>
  <si>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</si>
  <si>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</si>
  <si>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</si>
  <si>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</si>
  <si>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</si>
  <si>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</si>
  <si>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</si>
  <si>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</si>
  <si>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</si>
  <si>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</si>
  <si>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</si>
  <si>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</si>
  <si>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</si>
  <si>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</si>
  <si>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</si>
  <si>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</si>
  <si>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</si>
  <si>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</si>
  <si>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</si>
  <si>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</si>
  <si>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</si>
  <si>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</si>
  <si>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</si>
  <si>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</si>
  <si>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</si>
  <si>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</si>
  <si>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</si>
  <si>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</si>
  <si>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</si>
  <si>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</si>
  <si>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</si>
  <si>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</si>
  <si>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</si>
  <si>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</si>
  <si>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</si>
  <si>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</si>
  <si>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</si>
  <si>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</si>
  <si>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</si>
  <si>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</si>
  <si>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</si>
  <si>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</si>
  <si>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</si>
  <si>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</si>
  <si>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</si>
  <si>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</si>
  <si>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</si>
  <si>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</si>
  <si>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</si>
  <si>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</si>
  <si>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</si>
  <si>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</si>
  <si>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</si>
  <si>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</si>
  <si>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</si>
  <si>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</si>
  <si>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</si>
  <si>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</si>
  <si>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</si>
  <si>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</si>
  <si>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</si>
  <si>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</si>
  <si>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</si>
  <si>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</si>
  <si>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</si>
  <si>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</si>
  <si>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</si>
  <si>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</si>
  <si>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</si>
  <si>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</si>
  <si>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</si>
  <si>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</si>
  <si>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</si>
  <si>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</si>
  <si>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</si>
  <si>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</si>
  <si>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</si>
  <si>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</si>
  <si>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</si>
  <si>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</si>
  <si>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</si>
  <si>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</si>
  <si>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</si>
  <si>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</si>
  <si>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</si>
  <si>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</si>
  <si>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</si>
  <si>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</si>
  <si>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</si>
  <si>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</si>
  <si>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</si>
  <si>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</si>
  <si>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</si>
  <si>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</si>
  <si>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</si>
  <si>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</si>
  <si>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</si>
  <si>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</si>
  <si>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</si>
  <si>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</si>
  <si>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</si>
  <si>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</si>
  <si>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</si>
  <si>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</si>
  <si>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</si>
  <si>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</si>
  <si>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</si>
  <si>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</si>
  <si>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</si>
  <si>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</si>
  <si>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</si>
  <si>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</si>
  <si>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</si>
  <si>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</si>
  <si>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</si>
  <si>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</si>
  <si>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</si>
  <si>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</si>
  <si>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</si>
  <si>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</si>
  <si>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</si>
  <si>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</si>
  <si>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</si>
  <si>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</si>
  <si>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</si>
  <si>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</si>
  <si>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</si>
  <si>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</si>
  <si>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</si>
  <si>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</si>
  <si>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</si>
  <si>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</si>
  <si>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</si>
  <si>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</si>
  <si>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</si>
  <si>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</si>
  <si>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</si>
  <si>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</si>
  <si>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</si>
  <si>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</si>
  <si>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</si>
  <si>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</si>
  <si>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</si>
  <si>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</si>
  <si>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</si>
  <si>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</si>
  <si>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</si>
  <si>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</si>
  <si>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</si>
  <si>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</si>
  <si>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</si>
  <si>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</si>
  <si>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</si>
  <si>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</si>
  <si>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</si>
  <si>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</si>
  <si>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</si>
  <si>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</si>
  <si>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</si>
  <si>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</si>
  <si>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</si>
  <si>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</si>
  <si>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</si>
  <si>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</si>
  <si>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</si>
  <si>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</si>
  <si>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</si>
  <si>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</si>
  <si>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</si>
  <si>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</si>
  <si>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</si>
  <si>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</si>
  <si>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</si>
  <si>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</si>
  <si>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</si>
  <si>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</si>
  <si>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</si>
  <si>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</si>
  <si>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</si>
  <si>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</si>
  <si>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</si>
  <si>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</si>
  <si>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</si>
  <si>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</si>
  <si>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</si>
  <si>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</si>
  <si>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</si>
  <si>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</si>
  <si>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</si>
  <si>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</si>
  <si>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</si>
  <si>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</si>
  <si>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</si>
  <si>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</si>
  <si>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</si>
  <si>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</si>
  <si>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</si>
  <si>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</si>
  <si>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</si>
  <si>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</si>
  <si>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</si>
  <si>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</si>
  <si>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</si>
  <si>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</si>
  <si>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</si>
  <si>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</si>
  <si>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</si>
  <si>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</si>
  <si>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</si>
  <si>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</si>
  <si>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</si>
  <si>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</si>
  <si>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</si>
  <si>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</si>
  <si>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</si>
  <si>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</si>
  <si>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</si>
  <si>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</si>
  <si>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</si>
  <si>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</si>
  <si>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</si>
  <si>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</si>
  <si>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</si>
  <si>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</si>
  <si>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</si>
  <si>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</si>
  <si>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</si>
  <si>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</si>
  <si>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</si>
  <si>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</si>
  <si>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</si>
  <si>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</si>
  <si>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</si>
  <si>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</si>
  <si>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</si>
  <si>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</si>
  <si>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</si>
  <si>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</si>
  <si>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</si>
  <si>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</si>
  <si>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</si>
  <si>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</si>
  <si>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</si>
  <si>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</si>
  <si>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</si>
  <si>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</si>
  <si>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</si>
  <si>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</si>
  <si>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</si>
  <si>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</si>
  <si>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</si>
  <si>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</si>
  <si>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</si>
  <si>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</si>
  <si>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</si>
  <si>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</si>
  <si>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</si>
  <si>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</si>
  <si>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</si>
  <si>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</si>
  <si>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</si>
  <si>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</si>
  <si>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</si>
  <si>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</si>
  <si>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</si>
  <si>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</si>
  <si>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</si>
  <si>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</si>
  <si>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</si>
  <si>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</si>
  <si>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</si>
  <si>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</si>
  <si>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</si>
  <si>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</si>
  <si>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</si>
  <si>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</si>
  <si>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</si>
  <si>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</si>
  <si>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</si>
  <si>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</si>
  <si>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</si>
  <si>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</si>
  <si>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</si>
  <si>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</si>
  <si>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</si>
  <si>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</si>
  <si>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</si>
  <si>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</si>
  <si>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</si>
  <si>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</si>
  <si>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</si>
  <si>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</si>
  <si>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</si>
  <si>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</si>
  <si>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</si>
  <si>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</si>
  <si>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</si>
  <si>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</si>
  <si>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</si>
  <si>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</si>
  <si>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</si>
  <si>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</si>
  <si>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</si>
  <si>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</si>
  <si>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</si>
  <si>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</si>
  <si>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</si>
  <si>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</si>
  <si>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</si>
  <si>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</si>
  <si>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</si>
  <si>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</si>
  <si>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</si>
  <si>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</si>
  <si>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</si>
  <si>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</si>
  <si>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</si>
  <si>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</si>
  <si>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</si>
  <si>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</si>
  <si>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</si>
  <si>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</si>
  <si>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</si>
  <si>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</si>
  <si>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</si>
  <si>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</si>
  <si>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</si>
  <si>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</si>
  <si>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</si>
  <si>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</si>
  <si>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</si>
  <si>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</si>
  <si>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</si>
  <si>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</si>
  <si>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</si>
  <si>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</si>
  <si>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</si>
  <si>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</si>
  <si>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</si>
  <si>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</si>
  <si>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</si>
  <si>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</si>
  <si>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</si>
  <si>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</si>
  <si>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</si>
  <si>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</si>
  <si>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</si>
  <si>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</si>
  <si>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</si>
  <si>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</si>
  <si>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</si>
  <si>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</si>
  <si>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</si>
  <si>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</si>
  <si>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</si>
  <si>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</si>
  <si>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</si>
  <si>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</si>
  <si>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</si>
  <si>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</si>
  <si>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</si>
  <si>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</si>
  <si>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</si>
  <si>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</si>
  <si>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</si>
  <si>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</si>
  <si>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</si>
  <si>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</si>
  <si>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</si>
  <si>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</si>
  <si>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</si>
  <si>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</si>
  <si>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</si>
  <si>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</si>
  <si>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</si>
  <si>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</si>
  <si>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</si>
  <si>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</si>
  <si>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</si>
  <si>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</si>
  <si>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</si>
  <si>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</si>
  <si>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</si>
  <si>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</si>
  <si>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</si>
  <si>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</si>
  <si>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</si>
  <si>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</si>
  <si>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</si>
  <si>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</si>
  <si>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</si>
  <si>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</si>
  <si>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</si>
  <si>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</si>
  <si>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</si>
  <si>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</si>
  <si>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</si>
  <si>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</si>
  <si>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</si>
  <si>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</si>
  <si>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</si>
  <si>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</si>
  <si>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</si>
  <si>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</si>
  <si>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</si>
  <si>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</si>
  <si>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</si>
  <si>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</si>
  <si>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</si>
  <si>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</si>
  <si>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</si>
  <si>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</si>
  <si>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</si>
  <si>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</si>
  <si>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</si>
  <si>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</si>
  <si>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</si>
  <si>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</si>
  <si>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</si>
  <si>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</si>
  <si>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</si>
  <si>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</si>
  <si>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</si>
  <si>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</si>
  <si>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</si>
  <si>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</si>
  <si>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</si>
  <si>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</si>
  <si>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</si>
  <si>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</si>
  <si>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</si>
  <si>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</si>
  <si>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</si>
  <si>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</si>
  <si>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</si>
  <si>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</si>
  <si>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</si>
  <si>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</si>
  <si>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</si>
  <si>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</si>
  <si>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</si>
  <si>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</si>
  <si>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</si>
  <si>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</si>
  <si>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</si>
  <si>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</si>
  <si>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</si>
  <si>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</si>
  <si>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</si>
  <si>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</si>
  <si>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</si>
  <si>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</si>
  <si>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</si>
  <si>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</si>
  <si>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</si>
  <si>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</si>
  <si>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</si>
  <si>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</si>
  <si>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</si>
  <si>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</si>
  <si>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</si>
  <si>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</si>
  <si>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</si>
  <si>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</si>
  <si>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</si>
  <si>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</si>
  <si>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</si>
  <si>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</si>
  <si>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</si>
  <si>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</si>
  <si>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</si>
  <si>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</si>
  <si>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</si>
  <si>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</si>
  <si>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</si>
  <si>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</si>
  <si>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</si>
  <si>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</si>
  <si>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</si>
  <si>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</si>
  <si>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</si>
  <si>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</si>
  <si>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</si>
  <si>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</si>
  <si>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</si>
  <si>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</si>
  <si>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</si>
  <si>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</si>
  <si>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</si>
  <si>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</si>
  <si>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</si>
  <si>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</si>
  <si>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</si>
  <si>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</si>
  <si>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</si>
  <si>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</si>
  <si>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</si>
  <si>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</si>
  <si>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</si>
  <si>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</si>
  <si>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</si>
  <si>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</si>
  <si>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</si>
  <si>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</si>
  <si>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</si>
  <si>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</si>
  <si>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</si>
  <si>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</si>
  <si>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</si>
  <si>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</si>
  <si>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</si>
  <si>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</si>
  <si>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</si>
  <si>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</si>
  <si>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</si>
  <si>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</si>
  <si>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</si>
  <si>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</si>
  <si>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</si>
  <si>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</si>
  <si>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</si>
  <si>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</si>
  <si>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</si>
  <si>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</si>
  <si>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</si>
  <si>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</si>
  <si>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</si>
  <si>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</si>
  <si>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</si>
  <si>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</si>
  <si>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</si>
  <si>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</si>
  <si>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</si>
  <si>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</si>
  <si>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</si>
  <si>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</si>
  <si>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</si>
  <si>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</si>
  <si>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</si>
  <si>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</si>
  <si>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</si>
  <si>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</si>
  <si>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</si>
  <si>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</si>
  <si>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</si>
  <si>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</si>
  <si>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</si>
  <si>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</si>
  <si>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</si>
  <si>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</si>
  <si>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</si>
  <si>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</si>
  <si>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</si>
  <si>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</si>
  <si>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</si>
  <si>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</si>
  <si>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</si>
  <si>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</si>
  <si>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</si>
  <si>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</si>
  <si>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</si>
  <si>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</si>
  <si>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</si>
  <si>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</si>
  <si>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</si>
  <si>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</si>
  <si>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</si>
  <si>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</si>
  <si>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</si>
  <si>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</si>
  <si>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</si>
  <si>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</si>
  <si>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</si>
  <si>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</si>
  <si>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</si>
  <si>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</si>
  <si>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</si>
  <si>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</si>
  <si>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</si>
  <si>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</si>
  <si>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</si>
  <si>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</si>
  <si>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</si>
  <si>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</si>
  <si>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</si>
  <si>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</si>
  <si>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</si>
  <si>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</si>
  <si>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</si>
  <si>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</si>
  <si>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</si>
  <si>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</si>
  <si>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</si>
  <si>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</si>
  <si>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</si>
  <si>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</si>
  <si>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</si>
  <si>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</si>
  <si>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</si>
  <si>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</si>
  <si>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</si>
  <si>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</si>
  <si>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</si>
  <si>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</si>
  <si>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</si>
  <si>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</si>
  <si>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</si>
  <si>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</si>
  <si>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</si>
  <si>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</si>
  <si>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</si>
  <si>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</si>
  <si>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</si>
  <si>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</si>
  <si>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</si>
  <si>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</si>
  <si>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</si>
  <si>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</si>
  <si>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</si>
  <si>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</si>
  <si>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</si>
  <si>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</si>
  <si>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</si>
  <si>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</si>
  <si>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</si>
  <si>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</si>
  <si>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</si>
  <si>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</si>
  <si>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</si>
  <si>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</si>
  <si>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</si>
  <si>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</si>
  <si>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</si>
  <si>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</si>
  <si>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</si>
  <si>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</si>
  <si>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</si>
  <si>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</si>
  <si>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</si>
  <si>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</si>
  <si>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</si>
  <si>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</si>
  <si>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</si>
  <si>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</si>
  <si>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</si>
  <si>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</si>
  <si>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</si>
  <si>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</si>
  <si>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</si>
  <si>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</si>
  <si>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</si>
  <si>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</si>
  <si>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</si>
  <si>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</si>
  <si>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</si>
  <si>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</si>
  <si>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</si>
  <si>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</si>
  <si>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</si>
  <si>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</si>
  <si>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</si>
  <si>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</si>
  <si>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</si>
  <si>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</si>
  <si>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</si>
  <si>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</si>
  <si>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</si>
  <si>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</si>
  <si>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</si>
  <si>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</si>
  <si>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</si>
  <si>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</si>
  <si>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</si>
  <si>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</si>
  <si>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</si>
  <si>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</si>
  <si>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</si>
  <si>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</si>
  <si>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</si>
  <si>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</si>
  <si>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</si>
  <si>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</si>
  <si>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</si>
  <si>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</si>
  <si>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</si>
  <si>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</si>
  <si>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</si>
  <si>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</si>
  <si>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</si>
  <si>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</si>
  <si>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</si>
  <si>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</si>
  <si>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</si>
  <si>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</si>
  <si>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</si>
  <si>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</si>
  <si>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</si>
  <si>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</si>
  <si>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</si>
  <si>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</si>
  <si>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</si>
  <si>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</si>
  <si>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</si>
  <si>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</si>
  <si>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</si>
  <si>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</si>
  <si>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</si>
  <si>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</si>
  <si>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</si>
  <si>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</si>
  <si>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</si>
  <si>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</si>
  <si>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</si>
  <si>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</si>
  <si>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</si>
  <si>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</si>
  <si>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</si>
  <si>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</si>
  <si>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</si>
  <si>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</si>
  <si>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</si>
  <si>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</si>
  <si>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</si>
  <si>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</si>
  <si>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</si>
  <si>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</si>
  <si>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</si>
  <si>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</si>
  <si>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</si>
  <si>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</si>
  <si>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</si>
  <si>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</si>
  <si>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</si>
  <si>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</si>
  <si>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</si>
  <si>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</si>
  <si>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</si>
  <si>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</si>
  <si>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</si>
  <si>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</si>
  <si>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</si>
  <si>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</si>
  <si>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</si>
  <si>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</si>
  <si>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</si>
  <si>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</si>
  <si>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</si>
  <si>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</si>
  <si>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</si>
  <si>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</si>
  <si>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</si>
  <si>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</si>
  <si>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</si>
  <si>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</si>
  <si>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</si>
  <si>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</si>
  <si>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</si>
  <si>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</si>
  <si>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</si>
  <si>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</si>
  <si>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</si>
  <si>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</si>
  <si>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</si>
  <si>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</si>
  <si>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</si>
  <si>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</si>
  <si>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</si>
  <si>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</si>
  <si>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</si>
  <si>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</si>
  <si>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</si>
  <si>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</si>
  <si>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</si>
  <si>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</si>
  <si>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</si>
  <si>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</si>
  <si>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</si>
  <si>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</si>
  <si>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</si>
  <si>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</si>
  <si>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</si>
  <si>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</si>
  <si>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</si>
  <si>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</si>
  <si>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</si>
  <si>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</si>
  <si>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</si>
  <si>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</si>
  <si>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</si>
  <si>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</si>
  <si>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</si>
  <si>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</si>
  <si>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</si>
  <si>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</si>
  <si>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</si>
  <si>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</si>
  <si>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</si>
  <si>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</si>
  <si>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</si>
  <si>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</si>
  <si>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</si>
  <si>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</si>
  <si>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</si>
  <si>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</si>
  <si>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</si>
  <si>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</si>
  <si>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</si>
  <si>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</si>
  <si>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</si>
  <si>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</si>
  <si>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</si>
  <si>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</si>
  <si>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</si>
  <si>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</si>
  <si>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</si>
  <si>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</si>
  <si>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</si>
  <si>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</si>
  <si>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</si>
  <si>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</si>
  <si>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</si>
  <si>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</si>
  <si>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</si>
  <si>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</si>
  <si>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</si>
  <si>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</si>
  <si>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</si>
  <si>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</si>
  <si>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</si>
  <si>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</si>
  <si>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</si>
  <si>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</si>
  <si>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</si>
  <si>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</si>
  <si>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</si>
  <si>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</si>
  <si>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</si>
  <si>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</si>
  <si>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</si>
  <si>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</si>
  <si>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</si>
  <si>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</si>
  <si>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</si>
  <si>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</si>
  <si>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</si>
  <si>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</si>
  <si>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</si>
  <si>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</si>
  <si>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</si>
  <si>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</si>
  <si>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</si>
  <si>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</si>
  <si>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</si>
  <si>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</si>
  <si>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</si>
  <si>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</si>
  <si>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</si>
  <si>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</si>
  <si>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</si>
  <si>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</si>
  <si>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</si>
  <si>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</si>
  <si>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</si>
  <si>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</si>
  <si>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</si>
  <si>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</si>
  <si>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</si>
  <si>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</si>
  <si>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</si>
  <si>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</si>
  <si>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</si>
  <si>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</si>
  <si>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</si>
  <si>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</si>
  <si>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</si>
  <si>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</si>
  <si>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</si>
  <si>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</si>
  <si>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</si>
  <si>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</si>
  <si>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</si>
  <si>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</si>
  <si>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</si>
  <si>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</si>
  <si>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</si>
  <si>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</si>
  <si>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</si>
  <si>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</si>
  <si>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</si>
  <si>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</si>
  <si>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</si>
  <si>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</si>
  <si>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</si>
  <si>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</si>
  <si>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</si>
  <si>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</si>
  <si>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</si>
  <si>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</si>
  <si>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</si>
  <si>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</si>
  <si>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</si>
  <si>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</si>
  <si>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</si>
  <si>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</si>
  <si>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</si>
  <si>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</si>
  <si>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</si>
  <si>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</si>
  <si>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</si>
  <si>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</si>
  <si>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</si>
  <si>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</si>
  <si>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</si>
  <si>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</si>
  <si>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</si>
  <si>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</si>
  <si>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</si>
  <si>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</si>
  <si>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</si>
  <si>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</si>
  <si>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</si>
  <si>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</si>
  <si>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</si>
  <si>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</si>
  <si>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</si>
  <si>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</si>
  <si>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</si>
  <si>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</si>
  <si>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</si>
  <si>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</si>
  <si>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</si>
  <si>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</si>
  <si>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</si>
  <si>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</si>
  <si>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</si>
  <si>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</si>
  <si>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</si>
  <si>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</si>
  <si>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</si>
  <si>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</si>
  <si>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</si>
  <si>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</si>
  <si>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</si>
  <si>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</si>
  <si>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</si>
  <si>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</si>
  <si>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</si>
  <si>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</si>
  <si>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</si>
  <si>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</si>
  <si>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</si>
  <si>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</si>
  <si>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</si>
  <si>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</si>
  <si>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</si>
  <si>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</si>
  <si>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</si>
  <si>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</si>
  <si>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</si>
  <si>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</si>
  <si>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</si>
  <si>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</si>
  <si>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</si>
  <si>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</si>
  <si>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</si>
  <si>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</si>
  <si>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</si>
  <si>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</si>
  <si>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</si>
  <si>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</si>
  <si>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</si>
  <si>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</si>
  <si>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</si>
  <si>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</si>
  <si>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</si>
  <si>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</si>
  <si>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</si>
  <si>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</si>
  <si>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</si>
  <si>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</si>
  <si>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</si>
  <si>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</si>
  <si>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</si>
  <si>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</si>
  <si>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</si>
  <si>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</si>
  <si>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</si>
  <si>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</si>
  <si>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</si>
  <si>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</si>
  <si>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</si>
  <si>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</si>
  <si>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</si>
  <si>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</si>
  <si>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</si>
  <si>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</si>
  <si>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</si>
  <si>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</si>
  <si>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</si>
  <si>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</si>
  <si>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</si>
  <si>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</si>
  <si>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</si>
  <si>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</si>
  <si>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</si>
  <si>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</si>
  <si>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</si>
  <si>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</si>
  <si>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</si>
  <si>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</si>
  <si>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</si>
  <si>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</si>
  <si>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</si>
  <si>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</si>
  <si>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</si>
  <si>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</si>
  <si>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</si>
  <si>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</si>
  <si>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</si>
  <si>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</si>
  <si>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</si>
  <si>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</si>
  <si>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</si>
  <si>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</si>
  <si>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</si>
  <si>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</si>
  <si>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</si>
  <si>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</si>
  <si>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</si>
  <si>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</si>
  <si>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</si>
  <si>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</si>
  <si>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</si>
  <si>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</si>
  <si>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</si>
  <si>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</si>
  <si>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</si>
  <si>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</si>
  <si>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</si>
  <si>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</si>
  <si>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</si>
  <si>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</si>
  <si>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</si>
  <si>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</si>
  <si>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</si>
  <si>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</si>
  <si>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</si>
  <si>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</si>
  <si>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</si>
  <si>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</si>
  <si>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</si>
  <si>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</si>
  <si>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</si>
  <si>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</si>
  <si>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</si>
  <si>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</si>
  <si>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</si>
  <si>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</si>
  <si>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</si>
  <si>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</si>
  <si>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</si>
  <si>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</si>
  <si>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</si>
  <si>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</si>
  <si>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</si>
  <si>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</si>
  <si>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</si>
  <si>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</si>
  <si>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</si>
  <si>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</si>
  <si>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</si>
  <si>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</si>
  <si>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</si>
  <si>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</si>
  <si>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</si>
  <si>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</si>
  <si>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</si>
  <si>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</si>
  <si>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</si>
  <si>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</si>
  <si>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</si>
  <si>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</si>
  <si>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</si>
  <si>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</si>
  <si>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</si>
  <si>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</si>
  <si>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</si>
  <si>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</si>
  <si>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</si>
  <si>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</si>
  <si>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</si>
  <si>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</si>
  <si>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</si>
  <si>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</si>
  <si>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</si>
  <si>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</si>
  <si>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</si>
  <si>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</si>
  <si>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</si>
  <si>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</si>
  <si>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</si>
  <si>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</si>
  <si>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</si>
  <si>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</si>
  <si>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</si>
  <si>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</si>
  <si>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</si>
  <si>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</si>
  <si>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</si>
  <si>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</si>
  <si>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</si>
  <si>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</si>
  <si>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</si>
  <si>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</si>
  <si>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</si>
  <si>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</si>
  <si>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</si>
  <si>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</si>
  <si>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</si>
  <si>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</si>
  <si>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</si>
  <si>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</si>
  <si>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</si>
  <si>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</si>
  <si>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</si>
  <si>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</si>
  <si>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</si>
  <si>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</si>
  <si>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</si>
  <si>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</si>
  <si>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</si>
  <si>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</si>
  <si>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</si>
  <si>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</si>
  <si>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</si>
  <si>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</si>
  <si>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</si>
  <si>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</si>
  <si>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</si>
  <si>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</si>
  <si>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</si>
  <si>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</si>
  <si>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</si>
  <si>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</si>
  <si>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</si>
  <si>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</si>
  <si>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</si>
  <si>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</si>
  <si>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</si>
  <si>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</si>
  <si>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</si>
  <si>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</si>
  <si>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</si>
  <si>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</si>
  <si>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</si>
  <si>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</si>
  <si>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</si>
  <si>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</si>
  <si>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</si>
  <si>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</si>
  <si>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</si>
  <si>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</si>
  <si>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</si>
  <si>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</si>
  <si>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</si>
  <si>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</si>
  <si>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</si>
  <si>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</si>
  <si>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</si>
  <si>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</si>
  <si>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</si>
  <si>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</si>
  <si>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</si>
  <si>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</si>
  <si>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</si>
  <si>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</si>
  <si>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</si>
  <si>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</si>
  <si>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</si>
  <si>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</si>
  <si>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</si>
  <si>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</si>
  <si>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</si>
  <si>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</si>
  <si>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</si>
  <si>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</si>
  <si>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</si>
  <si>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</si>
  <si>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</si>
  <si>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</si>
  <si>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</si>
  <si>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</si>
  <si>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</si>
  <si>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</si>
  <si>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</si>
  <si>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</si>
  <si>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</si>
  <si>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</si>
  <si>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</si>
  <si>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</si>
  <si>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</si>
  <si>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</si>
  <si>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</si>
  <si>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</si>
  <si>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</si>
  <si>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</si>
  <si>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</si>
  <si>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</si>
  <si>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</si>
  <si>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</si>
  <si>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</si>
  <si>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</si>
  <si>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</si>
  <si>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</si>
  <si>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</si>
  <si>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</si>
  <si>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</si>
  <si>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</si>
  <si>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</si>
  <si>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</si>
  <si>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</si>
  <si>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</si>
  <si>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</si>
  <si>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</si>
  <si>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</si>
  <si>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</si>
  <si>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</si>
  <si>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</si>
  <si>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</si>
  <si>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</si>
  <si>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</si>
  <si>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</si>
  <si>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</si>
  <si>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</si>
  <si>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</si>
  <si>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</si>
  <si>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</si>
  <si>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</si>
  <si>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</si>
  <si>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</si>
  <si>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</si>
  <si>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</si>
  <si>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</si>
  <si>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</si>
  <si>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</si>
  <si>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</si>
  <si>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</si>
  <si>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</si>
  <si>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</si>
  <si>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</si>
  <si>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</si>
  <si>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</si>
  <si>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</si>
  <si>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</si>
  <si>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</si>
  <si>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</si>
  <si>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</si>
  <si>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</si>
  <si>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</si>
  <si>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</si>
  <si>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</si>
  <si>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</si>
  <si>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</si>
  <si>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</si>
  <si>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</si>
  <si>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</si>
  <si>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</si>
  <si>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</si>
  <si>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</si>
  <si>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</si>
  <si>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</si>
  <si>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</si>
  <si>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</si>
  <si>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</si>
  <si>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</si>
  <si>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</si>
  <si>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</si>
  <si>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</si>
  <si>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</si>
  <si>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</si>
  <si>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</si>
  <si>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</si>
  <si>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</si>
  <si>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</si>
  <si>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</si>
  <si>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</si>
  <si>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</si>
  <si>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</si>
  <si>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</si>
  <si>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</si>
  <si>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</si>
  <si>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</si>
  <si>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</si>
  <si>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</si>
  <si>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</si>
  <si>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</si>
  <si>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</si>
  <si>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</si>
  <si>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</si>
  <si>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</si>
  <si>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</si>
  <si>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</si>
  <si>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</si>
  <si>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</si>
  <si>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</si>
  <si>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</si>
  <si>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</si>
  <si>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</si>
  <si>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</si>
  <si>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</si>
  <si>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</si>
  <si>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</si>
  <si>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</si>
  <si>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</si>
  <si>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</si>
  <si>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</si>
  <si>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</si>
  <si>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</si>
  <si>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</si>
  <si>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</si>
  <si>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</si>
  <si>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</si>
  <si>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</si>
  <si>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</si>
  <si>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</si>
  <si>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</si>
  <si>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</si>
  <si>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</si>
  <si>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</si>
  <si>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</si>
  <si>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</si>
  <si>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</si>
  <si>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</si>
  <si>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</si>
  <si>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</si>
  <si>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</si>
  <si>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</si>
  <si>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</si>
  <si>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</si>
  <si>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</si>
  <si>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</si>
  <si>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</si>
  <si>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</si>
  <si>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</si>
  <si>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</si>
  <si>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</si>
  <si>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</si>
  <si>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</si>
  <si>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</si>
  <si>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</si>
  <si>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</si>
  <si>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</si>
  <si>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</si>
  <si>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</si>
  <si>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</si>
  <si>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</si>
  <si>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</si>
  <si>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</si>
  <si>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</si>
  <si>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</si>
  <si>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</si>
  <si>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</si>
  <si>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</si>
  <si>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</si>
  <si>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</si>
  <si>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</si>
  <si>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</si>
  <si>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</si>
  <si>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</si>
  <si>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</si>
  <si>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</si>
  <si>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</si>
  <si>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</si>
  <si>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</si>
  <si>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</si>
  <si>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</si>
  <si>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</si>
  <si>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</si>
  <si>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</si>
  <si>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</si>
  <si>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</si>
  <si>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</si>
  <si>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</si>
  <si>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</si>
  <si>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</si>
  <si>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</si>
  <si>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</si>
  <si>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</si>
  <si>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</si>
  <si>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</si>
  <si>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</si>
  <si>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</si>
  <si>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</si>
  <si>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</si>
  <si>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</si>
  <si>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</si>
  <si>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</si>
  <si>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</si>
  <si>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</si>
  <si>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</si>
  <si>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</si>
  <si>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</si>
  <si>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</si>
  <si>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</si>
  <si>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</si>
  <si>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</si>
  <si>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</si>
  <si>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</si>
  <si>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</si>
  <si>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</si>
  <si>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</si>
  <si>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</si>
  <si>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</si>
  <si>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</si>
  <si>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</si>
  <si>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</si>
  <si>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</si>
  <si>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</si>
  <si>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</si>
  <si>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</si>
  <si>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</si>
  <si>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</si>
  <si>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</si>
  <si>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</si>
  <si>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</si>
  <si>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</si>
  <si>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</si>
  <si>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</si>
  <si>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</si>
  <si>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</si>
  <si>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</si>
  <si>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</si>
  <si>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</si>
  <si>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</si>
  <si>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</si>
  <si>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</si>
  <si>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</si>
  <si>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</si>
  <si>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</si>
  <si>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</si>
  <si>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</si>
  <si>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</si>
  <si>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</si>
  <si>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</si>
  <si>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</si>
  <si>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</si>
  <si>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</si>
  <si>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</si>
  <si>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</si>
  <si>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</si>
  <si>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</si>
  <si>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</si>
  <si>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</si>
  <si>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</si>
  <si>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</si>
  <si>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</si>
  <si>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</si>
  <si>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</si>
  <si>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</si>
  <si>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</si>
  <si>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</si>
  <si>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</si>
  <si>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</si>
  <si>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</si>
  <si>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</si>
  <si>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</si>
  <si>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</si>
  <si>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</si>
  <si>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</si>
  <si>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</si>
  <si>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</si>
  <si>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</si>
  <si>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</si>
  <si>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</si>
  <si>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</si>
  <si>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</si>
  <si>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</si>
  <si>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</si>
  <si>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</si>
  <si>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</si>
  <si>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</si>
  <si>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</si>
  <si>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</si>
  <si>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</si>
  <si>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</si>
  <si>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</si>
  <si>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</si>
  <si>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</si>
  <si>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</si>
  <si>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</si>
  <si>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</si>
  <si>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</si>
  <si>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</si>
  <si>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</si>
  <si>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</si>
  <si>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</si>
  <si>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</si>
  <si>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</si>
  <si>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</si>
  <si>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</si>
  <si>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</si>
  <si>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</si>
  <si>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</si>
  <si>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</si>
  <si>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</si>
  <si>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</si>
  <si>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</si>
  <si>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</si>
  <si>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</si>
  <si>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</si>
  <si>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</si>
  <si>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</si>
  <si>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</si>
  <si>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</si>
  <si>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</si>
  <si>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</si>
  <si>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</si>
  <si>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</si>
  <si>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</si>
  <si>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</si>
  <si>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</si>
  <si>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</si>
  <si>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</si>
  <si>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</si>
  <si>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</si>
  <si>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</si>
  <si>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</si>
  <si>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</si>
  <si>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</si>
  <si>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</si>
  <si>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</si>
  <si>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</si>
  <si>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</si>
  <si>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</si>
  <si>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</si>
  <si>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</si>
  <si>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</si>
  <si>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</si>
  <si>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</si>
  <si>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</si>
  <si>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</si>
  <si>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</si>
  <si>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</si>
  <si>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</si>
  <si>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</si>
  <si>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</si>
  <si>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</si>
  <si>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</si>
  <si>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</si>
  <si>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</si>
  <si>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</si>
  <si>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</si>
  <si>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</si>
  <si>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</si>
  <si>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</si>
  <si>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</si>
  <si>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</si>
  <si>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</si>
  <si>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</si>
  <si>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</si>
  <si>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</si>
  <si>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</si>
  <si>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</si>
  <si>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</si>
  <si>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</si>
  <si>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</si>
  <si>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</si>
  <si>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</si>
  <si>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</si>
  <si>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</si>
  <si>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</si>
  <si>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</si>
  <si>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</si>
  <si>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</si>
  <si>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</si>
  <si>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</si>
  <si>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</si>
  <si>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</si>
  <si>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</si>
  <si>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</si>
  <si>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</si>
  <si>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</si>
  <si>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</si>
  <si>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</si>
  <si>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</si>
  <si>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</si>
  <si>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</si>
  <si>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</si>
  <si>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</si>
  <si>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</si>
  <si>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</si>
  <si>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</si>
  <si>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</si>
  <si>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</si>
  <si>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</si>
  <si>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</si>
  <si>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</si>
  <si>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</si>
  <si>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</si>
  <si>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</si>
  <si>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</si>
  <si>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</si>
  <si>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</si>
  <si>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</si>
  <si>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</si>
  <si>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</si>
  <si>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</si>
  <si>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</si>
  <si>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</si>
  <si>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</si>
  <si>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</si>
  <si>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</si>
  <si>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</si>
  <si>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</si>
  <si>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</si>
  <si>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</si>
  <si>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</si>
  <si>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</si>
  <si>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</si>
  <si>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</si>
  <si>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</si>
  <si>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</si>
  <si>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</si>
  <si>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</si>
  <si>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</si>
  <si>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</si>
  <si>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</si>
  <si>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</si>
  <si>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</si>
  <si>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</si>
  <si>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</si>
  <si>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</si>
  <si>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</si>
  <si>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</si>
  <si>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</si>
  <si>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</si>
  <si>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</si>
  <si>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</si>
  <si>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</si>
  <si>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</si>
  <si>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</si>
  <si>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</si>
  <si>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</si>
  <si>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</si>
  <si>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</si>
  <si>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</si>
  <si>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</si>
  <si>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</si>
  <si>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</si>
  <si>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</si>
  <si>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</si>
  <si>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</si>
  <si>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</si>
  <si>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</si>
  <si>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</si>
  <si>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</si>
  <si>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</si>
  <si>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</si>
  <si>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</si>
  <si>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</si>
  <si>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</si>
  <si>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</si>
  <si>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</si>
  <si>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</si>
  <si>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</si>
  <si>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</si>
  <si>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</si>
  <si>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</si>
  <si>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</si>
  <si>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</si>
  <si>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</si>
  <si>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</si>
  <si>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</si>
  <si>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</si>
  <si>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</si>
  <si>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</si>
  <si>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</si>
  <si>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</si>
  <si>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</si>
  <si>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</si>
  <si>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</si>
  <si>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</si>
  <si>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</si>
  <si>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</si>
  <si>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</si>
  <si>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</si>
  <si>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</si>
  <si>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</si>
  <si>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</si>
  <si>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</si>
  <si>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</si>
  <si>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</si>
  <si>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</si>
  <si>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</si>
  <si>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</si>
  <si>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</si>
  <si>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</si>
  <si>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</si>
  <si>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</si>
  <si>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</si>
  <si>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</si>
  <si>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</si>
  <si>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</si>
  <si>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</si>
  <si>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</si>
  <si>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</si>
  <si>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</si>
  <si>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</si>
  <si>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</si>
  <si>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</si>
  <si>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</si>
  <si>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</si>
  <si>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</si>
  <si>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</si>
  <si>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</si>
  <si>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</si>
  <si>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</si>
  <si>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</si>
  <si>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</si>
  <si>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</si>
  <si>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</si>
  <si>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</si>
  <si>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</si>
  <si>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</si>
  <si>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</si>
  <si>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</si>
  <si>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</si>
  <si>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</si>
  <si>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</si>
  <si>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</si>
  <si>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</si>
  <si>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</si>
  <si>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</si>
  <si>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</si>
  <si>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</si>
  <si>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</si>
  <si>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</si>
  <si>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</si>
  <si>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</si>
  <si>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</si>
  <si>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</si>
  <si>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</si>
  <si>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</si>
  <si>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</si>
  <si>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</si>
  <si>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</si>
  <si>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</si>
  <si>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</si>
  <si>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</si>
  <si>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</si>
  <si>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</si>
  <si>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</si>
  <si>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</si>
  <si>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</si>
  <si>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</si>
  <si>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</si>
  <si>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</si>
  <si>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</si>
  <si>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</si>
  <si>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</si>
  <si>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</si>
  <si>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</si>
  <si>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</si>
  <si>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</si>
  <si>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</si>
  <si>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</si>
  <si>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</si>
  <si>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</si>
  <si>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</si>
  <si>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</si>
  <si>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</si>
  <si>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</si>
  <si>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</si>
  <si>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</si>
  <si>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</si>
  <si>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</si>
  <si>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</si>
  <si>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</si>
  <si>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</si>
  <si>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</si>
  <si>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</si>
  <si>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</si>
  <si>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</si>
  <si>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</si>
  <si>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</si>
  <si>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</si>
  <si>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</si>
  <si>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</si>
  <si>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</si>
  <si>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</si>
  <si>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</si>
  <si>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</si>
  <si>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</si>
  <si>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</si>
  <si>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</si>
  <si>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</si>
  <si>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</si>
  <si>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</si>
  <si>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</si>
  <si>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</si>
  <si>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</si>
  <si>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</si>
  <si>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</si>
  <si>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</si>
  <si>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</si>
  <si>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</si>
  <si>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</si>
  <si>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</si>
  <si>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</si>
  <si>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</si>
  <si>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</si>
  <si>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</si>
  <si>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</si>
  <si>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</si>
  <si>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</si>
  <si>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</si>
  <si>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</si>
  <si>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</si>
  <si>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</si>
  <si>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</si>
  <si>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</si>
  <si>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</si>
  <si>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</si>
  <si>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</si>
  <si>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</si>
  <si>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</si>
  <si>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</si>
  <si>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</si>
  <si>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</si>
  <si>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</si>
  <si>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</si>
  <si>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</si>
  <si>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</si>
  <si>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</si>
  <si>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</si>
  <si>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</si>
  <si>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</si>
  <si>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</si>
  <si>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</si>
  <si>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</si>
  <si>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</si>
  <si>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</si>
  <si>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</si>
  <si>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</si>
  <si>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</si>
  <si>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</si>
  <si>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</si>
  <si>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</si>
  <si>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</si>
  <si>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</si>
  <si>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</si>
  <si>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</si>
  <si>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</si>
  <si>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</si>
  <si>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</si>
  <si>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</si>
  <si>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</si>
  <si>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</si>
  <si>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</si>
  <si>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</si>
  <si>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</si>
  <si>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</si>
  <si>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</si>
  <si>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</si>
  <si>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</si>
  <si>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</si>
  <si>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</si>
  <si>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</si>
  <si>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</si>
  <si>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</si>
  <si>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</si>
  <si>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</si>
  <si>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</si>
  <si>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</si>
  <si>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</si>
  <si>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</si>
  <si>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</si>
  <si>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</si>
  <si>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</si>
  <si>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</si>
  <si>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</si>
  <si>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</si>
  <si>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</si>
  <si>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</si>
  <si>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</si>
  <si>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</si>
  <si>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</si>
  <si>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</si>
  <si>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</si>
  <si>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</si>
  <si>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</si>
  <si>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</si>
  <si>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</si>
  <si>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</si>
  <si>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</si>
  <si>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</si>
  <si>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</si>
  <si>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</si>
  <si>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</si>
  <si>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</si>
  <si>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</si>
  <si>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</si>
  <si>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</si>
  <si>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</si>
  <si>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</si>
  <si>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</si>
  <si>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</si>
  <si>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</si>
  <si>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</si>
  <si>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</si>
  <si>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</si>
  <si>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</si>
  <si>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</si>
  <si>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</si>
  <si>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</si>
  <si>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</si>
  <si>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</si>
  <si>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</si>
  <si>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</si>
  <si>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</si>
  <si>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</si>
  <si>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</si>
  <si>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</si>
  <si>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</si>
  <si>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</si>
  <si>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</si>
  <si>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</si>
  <si>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</si>
  <si>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</si>
  <si>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</si>
  <si>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</si>
  <si>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</si>
  <si>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</si>
  <si>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</si>
  <si>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</si>
  <si>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</si>
  <si>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</si>
  <si>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</si>
  <si>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</si>
  <si>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</si>
  <si>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</si>
  <si>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</si>
  <si>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</si>
  <si>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</si>
  <si>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</si>
  <si>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</si>
  <si>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</si>
  <si>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</si>
  <si>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</si>
  <si>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</si>
  <si>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</si>
  <si>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</si>
  <si>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</si>
  <si>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</si>
  <si>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</si>
  <si>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</si>
  <si>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</si>
  <si>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</si>
  <si>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</si>
  <si>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</si>
  <si>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</si>
  <si>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</si>
  <si>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</si>
  <si>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</si>
  <si>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</si>
  <si>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</si>
  <si>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</si>
  <si>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</si>
  <si>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</si>
  <si>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</si>
  <si>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</si>
  <si>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</si>
  <si>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</si>
  <si>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</si>
  <si>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</si>
  <si>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</si>
  <si>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</si>
  <si>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</si>
  <si>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</si>
  <si>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</si>
  <si>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</si>
  <si>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</si>
  <si>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</si>
  <si>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</si>
  <si>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</si>
  <si>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</si>
  <si>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</si>
  <si>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</si>
  <si>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</si>
  <si>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</si>
  <si>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</si>
  <si>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</si>
  <si>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</si>
  <si>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</si>
  <si>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</si>
  <si>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</si>
  <si>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</si>
  <si>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</si>
  <si>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</si>
  <si>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</si>
  <si>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</si>
  <si>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</si>
  <si>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</si>
  <si>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</si>
  <si>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</si>
  <si>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</si>
  <si>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</si>
  <si>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</si>
  <si>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</si>
  <si>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</si>
  <si>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</si>
  <si>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</si>
  <si>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</si>
  <si>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</si>
  <si>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</si>
  <si>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</si>
  <si>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</si>
  <si>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</si>
  <si>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</si>
  <si>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</si>
  <si>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</si>
  <si>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</si>
  <si>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</si>
  <si>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</si>
  <si>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</si>
  <si>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</si>
  <si>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</si>
  <si>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</si>
  <si>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</si>
  <si>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</si>
  <si>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</si>
  <si>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</si>
  <si>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</si>
  <si>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</si>
  <si>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</si>
  <si>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</si>
  <si>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</si>
  <si>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</si>
  <si>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</si>
  <si>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</si>
  <si>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</si>
  <si>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</si>
  <si>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</si>
  <si>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</si>
  <si>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</si>
  <si>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</si>
  <si>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</si>
  <si>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</si>
  <si>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</si>
  <si>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</si>
  <si>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</si>
  <si>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</si>
  <si>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</si>
  <si>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</si>
  <si>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</si>
  <si>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</si>
  <si>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</si>
  <si>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</si>
  <si>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</si>
  <si>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</si>
  <si>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</si>
  <si>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</si>
  <si>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</si>
  <si>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</si>
  <si>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</si>
  <si>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</si>
  <si>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</si>
  <si>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</si>
  <si>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</si>
  <si>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</si>
  <si>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</si>
  <si>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</si>
  <si>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</si>
  <si>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</si>
  <si>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</si>
  <si>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</si>
  <si>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</si>
  <si>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</si>
  <si>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</si>
  <si>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</si>
  <si>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</si>
  <si>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</si>
  <si>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</si>
  <si>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</si>
  <si>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</si>
  <si>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</si>
  <si>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</si>
  <si>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</si>
  <si>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</si>
  <si>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</si>
  <si>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</si>
  <si>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</si>
  <si>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</si>
  <si>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</si>
  <si>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</si>
  <si>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</si>
  <si>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</si>
  <si>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</si>
  <si>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</si>
  <si>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</si>
  <si>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</si>
  <si>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</si>
  <si>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</si>
  <si>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</si>
  <si>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</si>
  <si>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</si>
  <si>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</si>
  <si>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</si>
  <si>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</si>
  <si>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</si>
  <si>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</si>
  <si>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</si>
  <si>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</si>
  <si>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</si>
  <si>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</si>
  <si>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</si>
  <si>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</si>
  <si>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</si>
  <si>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</si>
  <si>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</si>
  <si>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</si>
  <si>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</si>
  <si>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</si>
  <si>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</si>
  <si>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</si>
  <si>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</si>
  <si>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</si>
  <si>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</si>
  <si>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</si>
  <si>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</si>
  <si>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</si>
  <si>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</si>
  <si>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</si>
  <si>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</si>
  <si>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</si>
  <si>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</si>
  <si>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</si>
  <si>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</si>
  <si>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</si>
  <si>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</si>
  <si>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</si>
  <si>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</si>
  <si>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</si>
  <si>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</si>
  <si>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</si>
  <si>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</si>
  <si>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</si>
  <si>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</si>
  <si>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</si>
  <si>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</si>
  <si>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</si>
  <si>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</si>
  <si>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</si>
  <si>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</si>
  <si>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</si>
  <si>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</si>
  <si>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</si>
  <si>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</si>
  <si>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</si>
  <si>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</si>
  <si>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</si>
  <si>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</si>
  <si>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</si>
  <si>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</si>
  <si>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</si>
  <si>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</si>
  <si>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</si>
  <si>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</si>
  <si>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</si>
  <si>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</si>
  <si>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</si>
  <si>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</si>
  <si>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</si>
  <si>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</si>
  <si>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</si>
  <si>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</si>
  <si>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</si>
  <si>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</si>
  <si>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</si>
  <si>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</si>
  <si>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</si>
  <si>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</si>
  <si>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</si>
  <si>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</si>
  <si>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</si>
  <si>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</si>
  <si>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</si>
  <si>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</si>
  <si>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</si>
  <si>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</si>
  <si>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</si>
  <si>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</si>
  <si>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</si>
  <si>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</si>
  <si>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</si>
  <si>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</si>
  <si>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</si>
  <si>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</si>
  <si>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</si>
  <si>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</si>
  <si>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</si>
  <si>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</si>
  <si>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</si>
  <si>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</si>
  <si>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</si>
  <si>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</si>
  <si>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</si>
  <si>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</si>
  <si>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</si>
  <si>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</si>
  <si>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</si>
  <si>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</si>
  <si>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</si>
  <si>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</si>
  <si>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</si>
  <si>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</si>
  <si>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</si>
  <si>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</si>
  <si>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</si>
  <si>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</si>
  <si>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</si>
  <si>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</si>
  <si>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</si>
  <si>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</si>
  <si>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</si>
  <si>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</si>
  <si>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</si>
  <si>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</si>
  <si>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</si>
  <si>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</si>
  <si>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</si>
  <si>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</si>
  <si>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</si>
  <si>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</si>
  <si>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</si>
  <si>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</si>
  <si>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</si>
  <si>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</si>
  <si>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</si>
  <si>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</si>
  <si>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</si>
  <si>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</si>
  <si>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</si>
  <si>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</si>
  <si>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</si>
  <si>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</si>
  <si>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</si>
  <si>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</si>
  <si>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</si>
  <si>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</si>
  <si>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</si>
  <si>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</si>
  <si>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</si>
  <si>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</si>
  <si>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</si>
  <si>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</si>
  <si>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</si>
  <si>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</si>
  <si>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</si>
  <si>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</si>
  <si>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</si>
  <si>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</si>
  <si>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</si>
  <si>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</si>
  <si>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</si>
  <si>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</si>
  <si>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</si>
  <si>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</si>
  <si>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</si>
  <si>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</si>
  <si>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</si>
  <si>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</si>
  <si>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</si>
  <si>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</si>
  <si>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</si>
  <si>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</si>
  <si>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</si>
  <si>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</si>
  <si>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</si>
  <si>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</si>
  <si>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</si>
  <si>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</si>
  <si>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</si>
  <si>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</si>
  <si>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</si>
  <si>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</si>
  <si>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</si>
  <si>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</si>
  <si>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</si>
  <si>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</si>
  <si>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</si>
  <si>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</si>
  <si>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</si>
  <si>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</si>
  <si>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</si>
  <si>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</si>
  <si>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</si>
  <si>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</si>
  <si>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</si>
  <si>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</si>
  <si>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</si>
  <si>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</si>
  <si>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</si>
  <si>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</si>
  <si>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</si>
  <si>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</si>
  <si>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</si>
  <si>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</si>
  <si>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</si>
  <si>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</si>
  <si>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</si>
  <si>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</si>
  <si>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</si>
  <si>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</si>
  <si>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</si>
  <si>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</si>
  <si>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</si>
  <si>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</si>
  <si>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</si>
  <si>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</si>
  <si>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</si>
  <si>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</si>
  <si>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</si>
  <si>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</si>
  <si>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</si>
  <si>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</si>
  <si>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</si>
  <si>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</si>
  <si>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</si>
  <si>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</si>
  <si>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</si>
  <si>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</si>
  <si>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</si>
  <si>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</si>
  <si>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</si>
  <si>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</si>
  <si>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</si>
  <si>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</si>
  <si>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</si>
  <si>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</si>
  <si>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</si>
  <si>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</si>
  <si>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</si>
  <si>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</si>
  <si>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</si>
  <si>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</si>
  <si>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</si>
  <si>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</si>
  <si>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</si>
  <si>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</si>
  <si>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</si>
  <si>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</si>
  <si>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</si>
  <si>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</si>
  <si>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</si>
  <si>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</si>
  <si>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</si>
  <si>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</si>
  <si>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</si>
  <si>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</si>
  <si>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</si>
  <si>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</si>
  <si>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</si>
  <si>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</si>
  <si>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</si>
  <si>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</si>
  <si>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</si>
  <si>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</si>
  <si>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</si>
  <si>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</si>
  <si>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</si>
  <si>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</si>
  <si>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</si>
  <si>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</si>
  <si>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</si>
  <si>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</si>
  <si>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</si>
  <si>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</si>
  <si>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</si>
  <si>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</si>
  <si>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</si>
  <si>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</si>
  <si>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</si>
  <si>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</si>
  <si>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</si>
  <si>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</si>
  <si>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</si>
  <si>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</si>
  <si>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</si>
  <si>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</si>
  <si>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</si>
  <si>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</si>
  <si>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</si>
  <si>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</si>
  <si>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</si>
  <si>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</si>
  <si>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</si>
  <si>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</si>
  <si>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</si>
  <si>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</si>
  <si>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</si>
  <si>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</si>
  <si>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</si>
  <si>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</si>
  <si>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</si>
  <si>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</si>
  <si>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</si>
  <si>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</si>
  <si>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</si>
  <si>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</si>
  <si>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</si>
  <si>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</si>
  <si>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</si>
  <si>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</si>
  <si>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</si>
  <si>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</si>
  <si>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</si>
  <si>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</si>
  <si>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</si>
  <si>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</si>
  <si>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</si>
  <si>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</si>
  <si>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</si>
  <si>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</si>
  <si>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</si>
  <si>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</si>
  <si>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</si>
  <si>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</si>
  <si>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</si>
  <si>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</si>
  <si>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</si>
  <si>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</si>
  <si>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</si>
  <si>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</si>
  <si>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</si>
  <si>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</si>
  <si>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</si>
  <si>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</si>
  <si>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</si>
  <si>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</si>
  <si>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</si>
  <si>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</si>
  <si>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</si>
  <si>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</si>
  <si>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</si>
  <si>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</si>
  <si>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</si>
  <si>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</si>
  <si>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</si>
  <si>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</si>
  <si>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</si>
  <si>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</si>
  <si>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</si>
  <si>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</si>
  <si>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</si>
  <si>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</si>
  <si>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</si>
  <si>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</si>
  <si>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</si>
  <si>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</si>
  <si>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</si>
  <si>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</si>
  <si>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</si>
  <si>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</si>
  <si>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</si>
  <si>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</si>
  <si>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</si>
  <si>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</si>
  <si>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</si>
  <si>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</si>
  <si>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</si>
  <si>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</si>
  <si>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</si>
  <si>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</si>
  <si>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</si>
  <si>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</si>
  <si>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</si>
  <si>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</si>
  <si>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</si>
  <si>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</si>
  <si>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</si>
  <si>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</si>
  <si>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</si>
  <si>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</si>
  <si>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</si>
  <si>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</si>
  <si>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</si>
  <si>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</si>
  <si>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</si>
  <si>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</si>
  <si>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</si>
  <si>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</si>
  <si>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</si>
  <si>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</si>
  <si>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</si>
  <si>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</si>
  <si>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</si>
  <si>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</si>
  <si>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</si>
  <si>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</si>
  <si>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</si>
  <si>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</si>
  <si>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</si>
  <si>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</si>
  <si>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</si>
  <si>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</si>
  <si>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</si>
  <si>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</si>
  <si>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</si>
  <si>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</si>
  <si>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</si>
  <si>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</si>
  <si>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</si>
  <si>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</si>
  <si>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</si>
  <si>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</si>
  <si>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</si>
  <si>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</si>
  <si>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</si>
  <si>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</si>
  <si>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</si>
  <si>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</si>
  <si>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</si>
  <si>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</si>
  <si>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</si>
  <si>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</si>
  <si>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</si>
  <si>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</si>
  <si>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</si>
  <si>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</si>
  <si>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</si>
  <si>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</si>
  <si>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</si>
  <si>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</si>
  <si>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</si>
  <si>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</si>
  <si>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</si>
  <si>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</si>
  <si>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</si>
  <si>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</si>
  <si>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</si>
  <si>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</si>
  <si>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</si>
  <si>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</si>
  <si>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</si>
  <si>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</si>
  <si>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</si>
  <si>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</si>
  <si>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</si>
  <si>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</si>
  <si>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</si>
  <si>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</si>
  <si>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</si>
  <si>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</si>
  <si>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</si>
  <si>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</si>
  <si>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</si>
  <si>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</si>
  <si>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</si>
  <si>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</si>
  <si>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</si>
  <si>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</si>
  <si>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</si>
  <si>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</si>
  <si>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</si>
  <si>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</si>
  <si>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</si>
  <si>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</si>
  <si>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</si>
  <si>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</si>
  <si>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</si>
  <si>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</si>
  <si>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</si>
  <si>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</si>
  <si>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</si>
  <si>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</si>
  <si>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</si>
  <si>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</si>
  <si>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</si>
  <si>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</si>
  <si>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</si>
  <si>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</si>
  <si>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</si>
  <si>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</si>
  <si>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</si>
  <si>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</si>
  <si>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</si>
  <si>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</si>
  <si>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</si>
  <si>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</si>
  <si>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</si>
  <si>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</si>
  <si>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</si>
  <si>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</si>
  <si>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</si>
  <si>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</si>
  <si>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</si>
  <si>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</si>
  <si>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</si>
  <si>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</si>
  <si>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</si>
  <si>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</si>
  <si>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</si>
  <si>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</si>
  <si>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</si>
  <si>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</si>
  <si>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</si>
  <si>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</si>
  <si>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</si>
  <si>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</si>
  <si>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</si>
  <si>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</si>
  <si>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</si>
  <si>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</si>
  <si>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</si>
  <si>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</si>
  <si>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</si>
  <si>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</si>
  <si>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</si>
  <si>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</si>
  <si>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</si>
  <si>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</si>
  <si>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</si>
  <si>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</si>
  <si>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</si>
  <si>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</si>
  <si>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</si>
  <si>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</si>
  <si>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</si>
  <si>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</si>
  <si>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</si>
  <si>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</si>
  <si>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</si>
  <si>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</si>
  <si>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</si>
  <si>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</si>
  <si>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</si>
  <si>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</si>
  <si>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</si>
  <si>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</si>
  <si>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</si>
  <si>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</si>
  <si>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</si>
  <si>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</si>
  <si>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</si>
  <si>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</si>
  <si>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</si>
  <si>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</si>
  <si>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</si>
  <si>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</si>
  <si>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</si>
  <si>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</si>
  <si>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</si>
  <si>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</si>
  <si>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</si>
  <si>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</si>
  <si>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</si>
  <si>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</si>
  <si>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</si>
  <si>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</si>
  <si>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</si>
  <si>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</si>
  <si>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</si>
  <si>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</si>
  <si>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</si>
  <si>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</si>
  <si>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</si>
  <si>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</si>
  <si>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</si>
  <si>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</si>
  <si>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</si>
  <si>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</si>
  <si>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</si>
  <si>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</si>
  <si>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</si>
  <si>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</si>
  <si>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</si>
  <si>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</si>
  <si>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</si>
  <si>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</si>
  <si>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</si>
  <si>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</si>
  <si>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</si>
  <si>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</si>
  <si>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</si>
  <si>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</si>
  <si>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</si>
  <si>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</si>
  <si>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</si>
  <si>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</si>
  <si>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</si>
  <si>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</si>
  <si>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</si>
  <si>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</si>
  <si>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</si>
  <si>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</si>
  <si>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</si>
  <si>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</si>
  <si>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</si>
  <si>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</si>
  <si>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</si>
  <si>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</si>
  <si>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</si>
  <si>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</si>
  <si>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</si>
  <si>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</si>
  <si>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</si>
  <si>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</si>
  <si>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</si>
  <si>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</si>
  <si>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</si>
  <si>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</si>
  <si>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</si>
  <si>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</si>
  <si>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</si>
  <si>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</si>
  <si>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</si>
  <si>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</si>
  <si>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</si>
  <si>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</si>
  <si>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</si>
  <si>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</si>
  <si>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</si>
  <si>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</si>
  <si>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</si>
  <si>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</si>
  <si>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</si>
  <si>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</si>
  <si>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</si>
  <si>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</si>
  <si>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</si>
  <si>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</si>
  <si>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</si>
  <si>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</si>
  <si>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</si>
  <si>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</si>
  <si>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</si>
  <si>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</si>
  <si>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</si>
  <si>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</si>
  <si>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</si>
  <si>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</si>
  <si>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</si>
  <si>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</si>
  <si>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</si>
  <si>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</si>
  <si>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</si>
  <si>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</si>
  <si>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</si>
  <si>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</si>
  <si>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</si>
  <si>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</si>
  <si>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</si>
  <si>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</si>
  <si>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</si>
  <si>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</si>
  <si>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</si>
  <si>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</si>
  <si>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</si>
  <si>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</si>
  <si>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</si>
  <si>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</si>
  <si>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</si>
  <si>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</si>
  <si>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</si>
  <si>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</si>
  <si>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</si>
  <si>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</si>
  <si>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</si>
  <si>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</si>
  <si>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</si>
  <si>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</si>
  <si>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</si>
  <si>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</si>
  <si>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</si>
  <si>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</si>
  <si>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</si>
  <si>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</si>
  <si>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</si>
  <si>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</si>
  <si>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</si>
  <si>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</si>
  <si>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</si>
  <si>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</si>
  <si>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</si>
  <si>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</si>
  <si>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</si>
  <si>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</si>
  <si>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</si>
  <si>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</si>
  <si>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</si>
  <si>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</si>
  <si>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</si>
  <si>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</si>
  <si>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</si>
  <si>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</si>
  <si>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</si>
  <si>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</si>
  <si>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</si>
  <si>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</si>
  <si>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</si>
  <si>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</si>
  <si>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</si>
  <si>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</si>
  <si>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</si>
  <si>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</si>
  <si>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</si>
  <si>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</si>
  <si>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</si>
  <si>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</si>
  <si>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</si>
  <si>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</si>
  <si>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</si>
  <si>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</si>
  <si>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</si>
  <si>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</si>
  <si>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</si>
  <si>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</si>
  <si>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</si>
  <si>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</si>
  <si>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</si>
  <si>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</si>
  <si>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</si>
  <si>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</si>
  <si>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</si>
  <si>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</si>
  <si>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</si>
  <si>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</si>
  <si>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</si>
  <si>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</si>
  <si>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</si>
  <si>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</si>
  <si>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</si>
  <si>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</si>
  <si>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</si>
  <si>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</si>
  <si>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</si>
  <si>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</si>
  <si>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</si>
  <si>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</si>
  <si>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</si>
  <si>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</si>
  <si>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</si>
  <si>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</si>
  <si>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</si>
  <si>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</si>
  <si>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</si>
  <si>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</si>
  <si>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</si>
  <si>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</si>
  <si>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</si>
  <si>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</si>
  <si>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</si>
  <si>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</si>
  <si>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</si>
  <si>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</si>
  <si>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</si>
  <si>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</si>
  <si>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</si>
  <si>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</si>
  <si>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</si>
  <si>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</si>
  <si>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</si>
  <si>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</si>
  <si>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</si>
  <si>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</si>
  <si>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</si>
  <si>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</si>
  <si>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</si>
  <si>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</si>
  <si>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</si>
  <si>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</si>
  <si>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</si>
  <si>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</si>
  <si>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</si>
  <si>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</si>
  <si>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</si>
  <si>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</si>
  <si>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</si>
  <si>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</si>
  <si>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</si>
  <si>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</si>
  <si>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</si>
  <si>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</si>
  <si>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</si>
  <si>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</si>
  <si>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</si>
  <si>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</si>
  <si>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</si>
  <si>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</si>
  <si>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</si>
  <si>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</si>
  <si>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</si>
  <si>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</si>
  <si>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</si>
  <si>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</si>
  <si>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</si>
  <si>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</si>
  <si>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</si>
  <si>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</si>
  <si>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</si>
  <si>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</si>
  <si>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</si>
  <si>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</si>
  <si>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</si>
  <si>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</si>
  <si>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</si>
  <si>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</si>
  <si>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</si>
  <si>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</si>
  <si>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</si>
  <si>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</si>
  <si>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</si>
  <si>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</si>
  <si>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</si>
  <si>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</si>
  <si>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</si>
  <si>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</si>
  <si>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</si>
  <si>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</si>
  <si>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</si>
  <si>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</si>
  <si>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</si>
  <si>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</si>
  <si>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</si>
  <si>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</si>
  <si>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</si>
  <si>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</si>
  <si>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</si>
  <si>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</si>
  <si>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</si>
  <si>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</si>
  <si>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</si>
  <si>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</si>
  <si>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</si>
  <si>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</si>
  <si>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</si>
  <si>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</si>
  <si>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</si>
  <si>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</si>
  <si>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</si>
  <si>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</si>
  <si>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</si>
  <si>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</si>
  <si>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</si>
  <si>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</si>
  <si>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</si>
  <si>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</si>
  <si>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</si>
  <si>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</si>
  <si>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</si>
  <si>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</si>
  <si>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</si>
  <si>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</si>
  <si>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</si>
  <si>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</si>
  <si>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</si>
  <si>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</si>
  <si>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</si>
  <si>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</si>
  <si>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</si>
  <si>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</si>
  <si>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</si>
  <si>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</si>
  <si>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</si>
  <si>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</si>
  <si>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</si>
  <si>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</si>
  <si>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</si>
  <si>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</si>
  <si>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</si>
  <si>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</si>
  <si>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</si>
  <si>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</si>
  <si>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</si>
  <si>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</si>
  <si>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</si>
  <si>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</si>
  <si>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</si>
  <si>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</si>
  <si>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</si>
  <si>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</si>
  <si>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</si>
  <si>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</si>
  <si>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</si>
  <si>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</si>
  <si>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</si>
  <si>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</si>
  <si>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</si>
  <si>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</si>
  <si>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</si>
  <si>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</si>
  <si>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</si>
  <si>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</si>
  <si>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</si>
  <si>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</si>
  <si>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</si>
  <si>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</si>
  <si>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</si>
  <si>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</si>
  <si>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</si>
  <si>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</si>
  <si>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</si>
  <si>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</si>
  <si>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</si>
  <si>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</si>
  <si>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</si>
  <si>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</si>
  <si>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</si>
  <si>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</si>
  <si>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</si>
  <si>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</si>
  <si>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</si>
  <si>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</si>
  <si>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</si>
  <si>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</si>
  <si>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</si>
  <si>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</si>
  <si>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</si>
  <si>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</si>
  <si>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</si>
  <si>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</si>
  <si>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</si>
  <si>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</si>
  <si>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</si>
  <si>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</si>
  <si>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</si>
  <si>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</si>
  <si>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</si>
  <si>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</si>
  <si>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</si>
  <si>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</si>
  <si>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</si>
  <si>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</si>
  <si>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</si>
  <si>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</si>
  <si>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</si>
  <si>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</si>
  <si>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</si>
  <si>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</si>
  <si>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</si>
  <si>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</si>
  <si>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</si>
  <si>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</si>
  <si>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</si>
  <si>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</si>
  <si>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</si>
  <si>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</si>
  <si>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</si>
  <si>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</si>
  <si>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</si>
  <si>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</si>
  <si>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</si>
  <si>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</si>
  <si>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</si>
  <si>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</si>
  <si>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</si>
  <si>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</si>
  <si>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</si>
  <si>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</si>
  <si>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</si>
  <si>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</si>
  <si>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</si>
  <si>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</si>
  <si>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</si>
  <si>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</si>
  <si>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</si>
  <si>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</si>
  <si>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</si>
  <si>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</si>
  <si>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</si>
  <si>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</si>
  <si>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</si>
  <si>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</si>
  <si>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</si>
  <si>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</si>
  <si>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</si>
  <si>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</si>
  <si>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</si>
  <si>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</si>
  <si>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</si>
  <si>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</si>
  <si>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</si>
  <si>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</si>
  <si>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</si>
  <si>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</si>
  <si>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</si>
  <si>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</si>
  <si>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</si>
  <si>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</si>
  <si>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</si>
  <si>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</si>
  <si>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</si>
  <si>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</si>
  <si>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</si>
  <si>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</si>
  <si>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</si>
  <si>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</si>
  <si>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</si>
  <si>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</si>
  <si>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</si>
  <si>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</si>
  <si>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</si>
  <si>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</si>
  <si>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</si>
  <si>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</si>
  <si>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</si>
  <si>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</si>
  <si>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</si>
  <si>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</si>
  <si>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</si>
  <si>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</si>
  <si>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</si>
  <si>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</si>
  <si>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</si>
  <si>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</si>
  <si>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</si>
  <si>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</si>
  <si>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</si>
  <si>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</si>
  <si>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</si>
  <si>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</si>
  <si>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</si>
  <si>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</si>
  <si>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</si>
  <si>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</si>
  <si>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</si>
  <si>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</si>
  <si>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</si>
  <si>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</si>
  <si>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</si>
  <si>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</si>
  <si>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</si>
  <si>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</si>
  <si>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</si>
  <si>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</si>
  <si>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</si>
  <si>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</si>
  <si>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</si>
  <si>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</si>
  <si>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</si>
  <si>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</si>
  <si>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</si>
  <si>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</si>
  <si>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</si>
  <si>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</si>
  <si>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</si>
  <si>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</si>
  <si>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</si>
  <si>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</si>
  <si>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</si>
  <si>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</si>
  <si>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</si>
  <si>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</si>
  <si>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</si>
  <si>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</si>
  <si>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</si>
  <si>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</si>
  <si>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</si>
  <si>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</si>
  <si>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</si>
  <si>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</si>
  <si>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</si>
  <si>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</si>
  <si>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</si>
  <si>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</si>
  <si>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</si>
  <si>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</si>
  <si>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</si>
  <si>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</si>
  <si>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</si>
  <si>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</si>
  <si>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</si>
  <si>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</si>
  <si>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</si>
  <si>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</si>
  <si>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</si>
  <si>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</si>
  <si>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</si>
  <si>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</si>
  <si>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</si>
  <si>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</si>
  <si>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</si>
  <si>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</si>
  <si>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</si>
  <si>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</si>
  <si>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</si>
  <si>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</si>
  <si>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</si>
  <si>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</si>
  <si>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</si>
  <si>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</si>
  <si>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</si>
  <si>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</si>
  <si>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</si>
  <si>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</si>
  <si>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</si>
  <si>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</si>
  <si>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</si>
  <si>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</si>
  <si>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</si>
  <si>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</si>
  <si>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</si>
  <si>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</si>
  <si>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</si>
  <si>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</si>
  <si>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</si>
  <si>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</si>
  <si>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</si>
  <si>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</si>
  <si>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</si>
  <si>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</si>
  <si>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</si>
  <si>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</si>
  <si>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</si>
  <si>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</si>
  <si>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</si>
  <si>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</si>
  <si>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</si>
  <si>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</si>
  <si>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</si>
  <si>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</si>
  <si>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</si>
  <si>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</si>
  <si>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</si>
  <si>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</si>
  <si>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</si>
  <si>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</si>
  <si>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</si>
  <si>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</si>
  <si>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</si>
  <si>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</si>
  <si>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</si>
  <si>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</si>
  <si>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</si>
  <si>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</si>
  <si>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</si>
  <si>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</si>
  <si>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</si>
  <si>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</si>
  <si>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</si>
  <si>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</si>
  <si>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</si>
  <si>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</si>
  <si>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</si>
  <si>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</si>
  <si>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</si>
  <si>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</si>
  <si>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</si>
  <si>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</si>
  <si>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</si>
  <si>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</si>
  <si>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</si>
  <si>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</si>
  <si>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</si>
  <si>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</si>
  <si>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</si>
  <si>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</si>
  <si>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</si>
  <si>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</si>
  <si>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</si>
  <si>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</si>
  <si>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</si>
  <si>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</si>
  <si>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</si>
  <si>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</si>
  <si>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</si>
  <si>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</si>
  <si>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</si>
  <si>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</si>
  <si>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</si>
  <si>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</si>
  <si>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</si>
  <si>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</si>
  <si>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</si>
  <si>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</si>
  <si>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</si>
  <si>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</si>
  <si>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</si>
  <si>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</si>
  <si>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</si>
  <si>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</si>
  <si>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</si>
  <si>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</si>
  <si>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</si>
  <si>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</si>
  <si>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</si>
  <si>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</si>
  <si>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</si>
  <si>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</si>
  <si>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</si>
  <si>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</si>
  <si>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</si>
  <si>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</si>
  <si>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</si>
  <si>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</si>
  <si>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</si>
  <si>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</si>
  <si>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</si>
  <si>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</si>
  <si>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</si>
  <si>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</si>
  <si>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</si>
  <si>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</si>
  <si>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</si>
  <si>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</si>
  <si>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</si>
  <si>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</si>
  <si>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</si>
  <si>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</si>
  <si>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</si>
  <si>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</si>
  <si>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</si>
  <si>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</si>
  <si>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</si>
  <si>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</si>
  <si>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</si>
  <si>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</si>
  <si>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</si>
  <si>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</si>
  <si>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</si>
  <si>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</si>
  <si>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</si>
  <si>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</si>
  <si>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</si>
  <si>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</si>
  <si>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</si>
  <si>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</si>
  <si>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</si>
  <si>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</si>
  <si>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</si>
  <si>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</si>
  <si>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</si>
  <si>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</si>
  <si>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</si>
  <si>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</si>
  <si>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</si>
  <si>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</si>
  <si>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</si>
  <si>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</si>
  <si>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</si>
  <si>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</si>
  <si>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</si>
  <si>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</si>
  <si>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</si>
  <si>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</si>
  <si>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</si>
  <si>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</si>
  <si>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</si>
  <si>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</si>
  <si>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</si>
  <si>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</si>
  <si>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</si>
  <si>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</si>
  <si>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</si>
  <si>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</si>
  <si>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</si>
  <si>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</si>
  <si>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</si>
  <si>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</si>
  <si>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</si>
  <si>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</si>
  <si>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</si>
  <si>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</si>
  <si>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</si>
  <si>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</si>
  <si>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</si>
  <si>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</si>
  <si>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</si>
  <si>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</si>
  <si>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</si>
  <si>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</si>
  <si>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</si>
  <si>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</si>
  <si>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</si>
  <si>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</si>
  <si>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</si>
  <si>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</si>
  <si>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</si>
  <si>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</si>
  <si>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</si>
  <si>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</si>
  <si>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</si>
  <si>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</si>
  <si>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</si>
  <si>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</si>
  <si>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</si>
  <si>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</si>
  <si>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</si>
  <si>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</si>
  <si>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</si>
  <si>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</si>
  <si>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</si>
  <si>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</si>
  <si>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</si>
  <si>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</si>
  <si>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</si>
  <si>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</si>
  <si>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</si>
  <si>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</si>
  <si>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</si>
  <si>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</si>
  <si>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</si>
  <si>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</si>
  <si>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</si>
  <si>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</si>
  <si>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</si>
  <si>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</si>
  <si>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</si>
  <si>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</si>
  <si>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</si>
  <si>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</si>
  <si>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</si>
  <si>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</si>
  <si>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</si>
  <si>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</si>
  <si>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</si>
  <si>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</si>
  <si>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</si>
  <si>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</si>
  <si>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</si>
  <si>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</si>
  <si>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</si>
  <si>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</si>
  <si>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</si>
  <si>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</si>
  <si>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</si>
  <si>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</si>
  <si>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</si>
  <si>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</si>
  <si>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</si>
  <si>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</si>
  <si>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</si>
  <si>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</si>
  <si>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</si>
  <si>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</si>
  <si>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</si>
  <si>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</si>
  <si>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</si>
  <si>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</si>
  <si>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</si>
  <si>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</si>
  <si>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</si>
  <si>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</si>
  <si>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</si>
  <si>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</si>
  <si>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</si>
  <si>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</si>
  <si>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</si>
  <si>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</si>
  <si>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</si>
  <si>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</si>
  <si>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</si>
  <si>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</si>
  <si>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</si>
  <si>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</si>
  <si>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</si>
  <si>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</si>
  <si>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</si>
  <si>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</si>
  <si>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</si>
  <si>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</si>
  <si>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</si>
  <si>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</si>
  <si>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</si>
  <si>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</si>
  <si>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</si>
  <si>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</si>
  <si>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</si>
  <si>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</si>
  <si>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</si>
  <si>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</si>
  <si>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</si>
  <si>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</si>
  <si>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</si>
  <si>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</si>
  <si>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</si>
  <si>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</si>
  <si>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</si>
  <si>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</si>
  <si>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</si>
  <si>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</si>
  <si>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</si>
  <si>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</si>
  <si>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</si>
  <si>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</si>
  <si>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</si>
  <si>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</si>
  <si>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</si>
  <si>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</si>
  <si>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</si>
  <si>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</si>
  <si>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</si>
  <si>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</si>
  <si>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</si>
  <si>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</si>
  <si>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</si>
  <si>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</si>
  <si>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</si>
  <si>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</si>
  <si>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</si>
  <si>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</si>
  <si>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</si>
  <si>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</si>
  <si>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</si>
  <si>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</si>
  <si>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</si>
  <si>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</si>
  <si>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</si>
  <si>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</si>
  <si>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</si>
  <si>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</si>
  <si>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</si>
  <si>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</si>
  <si>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</si>
  <si>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</si>
  <si>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</si>
  <si>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</si>
  <si>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</si>
  <si>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</si>
  <si>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</si>
  <si>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</si>
  <si>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</si>
  <si>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</si>
  <si>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</si>
  <si>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</si>
  <si>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</si>
  <si>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</si>
  <si>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</si>
  <si>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</si>
  <si>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</si>
  <si>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</si>
  <si>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</si>
  <si>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</si>
  <si>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</si>
  <si>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</si>
  <si>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</si>
  <si>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</si>
  <si>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</si>
  <si>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</si>
  <si>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</si>
  <si>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</si>
  <si>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</si>
  <si>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</si>
  <si>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</si>
  <si>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</si>
  <si>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</si>
  <si>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</si>
  <si>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</si>
  <si>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</si>
  <si>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</si>
  <si>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</si>
  <si>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</si>
  <si>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</si>
  <si>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</si>
  <si>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</si>
  <si>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</si>
  <si>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</si>
  <si>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</si>
  <si>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</si>
  <si>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</si>
  <si>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</si>
  <si>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</si>
  <si>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</si>
  <si>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</si>
  <si>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</si>
  <si>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</si>
  <si>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</si>
  <si>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</si>
  <si>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</si>
  <si>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</si>
  <si>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</si>
  <si>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</si>
  <si>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</si>
  <si>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</si>
  <si>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</si>
  <si>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</si>
  <si>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</si>
  <si>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</si>
  <si>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</si>
  <si>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</si>
  <si>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</si>
  <si>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</si>
  <si>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</si>
  <si>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</si>
  <si>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</si>
  <si>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</si>
  <si>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</si>
  <si>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</si>
  <si>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</si>
  <si>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</si>
  <si>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</si>
  <si>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</si>
  <si>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</si>
  <si>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</si>
  <si>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</si>
  <si>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</si>
  <si>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</si>
  <si>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</si>
  <si>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</si>
  <si>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</si>
  <si>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</si>
  <si>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</si>
  <si>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</si>
  <si>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</si>
  <si>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</si>
  <si>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</si>
  <si>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</si>
  <si>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</si>
  <si>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</si>
  <si>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</si>
  <si>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</si>
  <si>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</si>
  <si>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</si>
  <si>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</si>
  <si>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</si>
  <si>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</si>
  <si>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</si>
  <si>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</si>
  <si>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</si>
  <si>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</si>
  <si>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</si>
  <si>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</si>
  <si>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</si>
  <si>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</si>
  <si>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</si>
  <si>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</si>
  <si>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</si>
  <si>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</si>
  <si>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</si>
  <si>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</si>
  <si>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</si>
  <si>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</si>
  <si>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</si>
  <si>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</si>
  <si>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</si>
  <si>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</si>
  <si>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</si>
  <si>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</si>
  <si>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</si>
  <si>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</si>
  <si>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</si>
  <si>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</si>
  <si>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</si>
  <si>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</si>
  <si>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</si>
  <si>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</si>
  <si>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</si>
  <si>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</si>
  <si>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</si>
  <si>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</si>
  <si>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</si>
  <si>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</si>
  <si>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</si>
  <si>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</si>
  <si>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</si>
  <si>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</si>
  <si>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</si>
  <si>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</si>
  <si>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</si>
  <si>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</si>
  <si>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</si>
  <si>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</si>
  <si>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</si>
  <si>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</si>
  <si>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</si>
  <si>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</si>
  <si>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</si>
  <si>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</si>
  <si>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</si>
  <si>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</si>
  <si>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</si>
  <si>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</si>
  <si>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</si>
  <si>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</si>
  <si>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</si>
  <si>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</si>
  <si>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</si>
  <si>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</si>
  <si>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</si>
  <si>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</si>
  <si>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</si>
  <si>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</si>
  <si>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</si>
  <si>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</si>
  <si>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</si>
  <si>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</si>
  <si>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</si>
  <si>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</si>
  <si>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</si>
  <si>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</si>
  <si>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</si>
  <si>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</si>
  <si>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</si>
  <si>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</si>
  <si>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</si>
  <si>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</si>
  <si>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</si>
  <si>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</si>
  <si>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</si>
  <si>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</si>
  <si>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</si>
  <si>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</si>
  <si>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</si>
  <si>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</si>
  <si>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</si>
  <si>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</si>
  <si>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</si>
  <si>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</si>
  <si>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</si>
  <si>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</si>
  <si>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</si>
  <si>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</si>
  <si>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</si>
  <si>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</si>
  <si>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</si>
  <si>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</si>
  <si>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</si>
  <si>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</si>
  <si>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</si>
  <si>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</si>
  <si>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</si>
  <si>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</si>
  <si>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</si>
  <si>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</si>
  <si>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</si>
  <si>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</si>
  <si>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</si>
  <si>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</si>
  <si>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</si>
  <si>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</si>
  <si>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</si>
  <si>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</si>
  <si>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</si>
  <si>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</si>
  <si>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</si>
  <si>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</si>
  <si>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</si>
  <si>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</si>
  <si>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</si>
  <si>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</si>
  <si>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</si>
  <si>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</si>
  <si>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</si>
  <si>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</si>
  <si>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</si>
  <si>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</si>
  <si>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</si>
  <si>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</si>
  <si>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</si>
  <si>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</si>
  <si>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</si>
  <si>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</si>
  <si>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</si>
  <si>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</si>
  <si>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</si>
  <si>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</si>
  <si>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</si>
  <si>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</si>
  <si>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</si>
  <si>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</si>
  <si>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</si>
  <si>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</si>
  <si>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</si>
  <si>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</si>
  <si>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</si>
  <si>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</si>
  <si>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</si>
  <si>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</si>
  <si>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</si>
  <si>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</si>
  <si>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</si>
  <si>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</si>
  <si>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</si>
  <si>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</si>
  <si>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</si>
  <si>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</si>
  <si>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</si>
  <si>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</si>
  <si>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</si>
  <si>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</si>
  <si>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</si>
  <si>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</si>
  <si>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</si>
  <si>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</si>
  <si>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</si>
  <si>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</si>
  <si>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</si>
  <si>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</si>
  <si>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</si>
  <si>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</si>
  <si>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</si>
  <si>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</si>
  <si>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</si>
  <si>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</si>
  <si>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</si>
  <si>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</si>
  <si>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</si>
  <si>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</si>
  <si>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</si>
  <si>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</si>
  <si>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</si>
  <si>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</si>
  <si>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</si>
  <si>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</si>
  <si>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</si>
  <si>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</si>
  <si>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</si>
  <si>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</si>
  <si>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</si>
  <si>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</si>
  <si>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</si>
  <si>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</si>
  <si>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</si>
  <si>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</si>
  <si>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</si>
  <si>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</si>
  <si>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</si>
  <si>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</si>
  <si>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</si>
  <si>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</si>
  <si>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</si>
  <si>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</si>
  <si>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</si>
  <si>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</si>
  <si>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</si>
  <si>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</si>
  <si>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</si>
  <si>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</si>
  <si>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</si>
  <si>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</si>
  <si>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</si>
  <si>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</si>
  <si>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</si>
  <si>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</si>
  <si>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</si>
  <si>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</si>
  <si>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</si>
  <si>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</si>
  <si>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</si>
  <si>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</si>
  <si>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</si>
  <si>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</si>
  <si>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</si>
  <si>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</si>
  <si>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</si>
  <si>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</si>
  <si>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</si>
  <si>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</si>
  <si>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</si>
  <si>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</si>
  <si>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</si>
  <si>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</si>
  <si>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</si>
  <si>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</si>
  <si>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</si>
  <si>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</si>
  <si>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</si>
  <si>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</si>
  <si>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</si>
  <si>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</si>
  <si>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</si>
  <si>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</si>
  <si>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</si>
  <si>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</si>
  <si>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</si>
  <si>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</si>
  <si>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</si>
  <si>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</si>
  <si>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</si>
  <si>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</si>
  <si>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</si>
  <si>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</si>
  <si>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</si>
  <si>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</si>
  <si>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</si>
  <si>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</si>
  <si>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</si>
  <si>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</si>
  <si>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</si>
  <si>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</si>
  <si>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</si>
  <si>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</si>
  <si>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</si>
  <si>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</si>
  <si>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</si>
  <si>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</si>
  <si>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</si>
  <si>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</si>
  <si>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</si>
  <si>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</si>
  <si>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</si>
  <si>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</si>
  <si>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</si>
  <si>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</si>
  <si>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</si>
  <si>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</si>
  <si>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</si>
  <si>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</si>
  <si>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</si>
  <si>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</si>
  <si>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</si>
  <si>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</si>
  <si>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</si>
  <si>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</si>
  <si>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</si>
  <si>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</si>
  <si>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</si>
  <si>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</si>
  <si>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</si>
  <si>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</si>
  <si>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</si>
  <si>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</si>
  <si>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</si>
  <si>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</si>
  <si>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</si>
  <si>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</si>
  <si>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</si>
  <si>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</si>
  <si>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</si>
  <si>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</si>
  <si>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</si>
  <si>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</si>
  <si>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</si>
  <si>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</si>
  <si>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</si>
  <si>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</si>
  <si>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</si>
  <si>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</si>
  <si>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</si>
  <si>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</si>
  <si>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</si>
  <si>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</si>
  <si>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</si>
  <si>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</si>
  <si>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</si>
  <si>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</si>
  <si>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</si>
  <si>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</si>
  <si>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</si>
  <si>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</si>
  <si>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</si>
  <si>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</si>
  <si>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</si>
  <si>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</si>
  <si>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</si>
  <si>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</si>
  <si>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</si>
  <si>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</si>
  <si>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</si>
  <si>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</si>
  <si>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</si>
  <si>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</si>
  <si>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</si>
  <si>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</si>
  <si>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</si>
  <si>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</si>
  <si>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</si>
  <si>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</si>
  <si>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</si>
  <si>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</si>
  <si>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</si>
  <si>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</si>
  <si>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</si>
  <si>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</si>
  <si>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</si>
  <si>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</si>
  <si>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</si>
  <si>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</si>
  <si>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</si>
  <si>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</si>
  <si>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</si>
  <si>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</si>
  <si>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</si>
  <si>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</si>
  <si>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</si>
  <si>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</si>
  <si>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</si>
  <si>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</si>
  <si>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</si>
  <si>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</si>
  <si>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</si>
  <si>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</si>
  <si>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</si>
  <si>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</si>
  <si>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</si>
  <si>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</si>
  <si>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</si>
  <si>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</si>
  <si>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</si>
  <si>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</si>
  <si>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</si>
  <si>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</si>
  <si>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</si>
  <si>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</si>
  <si>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</si>
  <si>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</si>
  <si>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</si>
  <si>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</si>
  <si>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</si>
  <si>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</si>
  <si>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</si>
  <si>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</si>
  <si>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</si>
  <si>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</si>
  <si>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</si>
  <si>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</si>
  <si>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</si>
  <si>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</si>
  <si>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</si>
  <si>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</si>
  <si>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</si>
  <si>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</si>
  <si>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</si>
  <si>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</si>
  <si>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</si>
  <si>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</si>
  <si>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</si>
  <si>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</si>
  <si>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</si>
  <si>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</si>
  <si>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</si>
  <si>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</si>
  <si>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</si>
  <si>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</si>
  <si>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</si>
  <si>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</si>
  <si>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</si>
  <si>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</si>
  <si>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</si>
  <si>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</si>
  <si>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</si>
  <si>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</si>
  <si>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</si>
  <si>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</si>
  <si>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</si>
  <si>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</si>
  <si>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</si>
  <si>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</si>
  <si>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</si>
  <si>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</si>
  <si>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</si>
  <si>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</si>
  <si>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</si>
  <si>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</si>
  <si>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</si>
  <si>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</si>
  <si>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</si>
  <si>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</si>
  <si>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</si>
  <si>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</si>
  <si>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</si>
  <si>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</si>
  <si>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</si>
  <si>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</si>
  <si>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</si>
  <si>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</si>
  <si>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</si>
  <si>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</si>
  <si>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</si>
  <si>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</si>
  <si>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</si>
  <si>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</si>
  <si>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</si>
  <si>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</si>
  <si>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</si>
  <si>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</si>
  <si>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</si>
  <si>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</si>
  <si>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</si>
  <si>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</si>
  <si>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</si>
  <si>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</si>
  <si>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</si>
  <si>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</si>
  <si>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</si>
  <si>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</si>
  <si>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</si>
  <si>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</si>
  <si>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</si>
  <si>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</si>
  <si>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</si>
  <si>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</si>
  <si>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</si>
  <si>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</si>
  <si>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</si>
  <si>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</si>
  <si>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</si>
  <si>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</si>
  <si>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</si>
  <si>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</si>
  <si>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</si>
  <si>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</si>
  <si>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</si>
  <si>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</si>
  <si>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</si>
  <si>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</si>
  <si>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</si>
  <si>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</si>
  <si>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</si>
  <si>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</si>
  <si>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</si>
  <si>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</si>
  <si>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</si>
  <si>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</si>
  <si>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</si>
  <si>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</si>
  <si>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</si>
  <si>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</si>
  <si>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</si>
  <si>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</si>
  <si>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</si>
  <si>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</si>
  <si>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</si>
  <si>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</si>
  <si>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</si>
  <si>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</si>
  <si>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</si>
  <si>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</si>
  <si>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</si>
  <si>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</si>
  <si>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</si>
  <si>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</si>
  <si>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</si>
  <si>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</si>
  <si>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</si>
  <si>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</si>
  <si>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</si>
  <si>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</si>
  <si>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</si>
  <si>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</si>
  <si>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</si>
  <si>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</si>
  <si>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</si>
  <si>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</si>
  <si>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</si>
  <si>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</si>
  <si>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</si>
  <si>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</si>
  <si>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</si>
  <si>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</si>
  <si>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</si>
  <si>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</si>
  <si>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</si>
  <si>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</si>
  <si>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</si>
  <si>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</si>
  <si>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</si>
  <si>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</si>
  <si>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</si>
  <si>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</si>
  <si>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</si>
  <si>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</si>
  <si>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</si>
  <si>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</si>
  <si>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</si>
  <si>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</si>
  <si>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</si>
  <si>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</si>
  <si>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</si>
  <si>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</si>
  <si>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</si>
  <si>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</si>
  <si>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</si>
  <si>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</si>
  <si>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</si>
  <si>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</si>
  <si>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</si>
  <si>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</si>
  <si>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</si>
  <si>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</si>
  <si>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</si>
  <si>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</si>
  <si>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</si>
  <si>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</si>
  <si>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</si>
  <si>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</si>
  <si>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</si>
  <si>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</si>
  <si>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</si>
  <si>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</si>
  <si>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</si>
  <si>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</si>
  <si>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</si>
  <si>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</si>
  <si>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</si>
  <si>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</si>
  <si>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</si>
  <si>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</si>
  <si>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</si>
  <si>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</si>
  <si>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</si>
  <si>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</si>
  <si>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</si>
  <si>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</si>
  <si>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</si>
  <si>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</si>
  <si>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</si>
  <si>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</si>
  <si>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</si>
  <si>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</si>
  <si>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</si>
  <si>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</si>
  <si>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</si>
  <si>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</si>
  <si>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</si>
  <si>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</si>
  <si>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</si>
  <si>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</si>
  <si>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</si>
  <si>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</si>
  <si>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</si>
  <si>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</si>
  <si>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</si>
  <si>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</si>
  <si>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</si>
  <si>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</si>
  <si>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</si>
  <si>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</si>
  <si>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</si>
  <si>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</si>
  <si>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</si>
  <si>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</si>
  <si>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</si>
  <si>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</si>
  <si>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</si>
  <si>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</si>
  <si>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</si>
  <si>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</si>
  <si>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</si>
  <si>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</si>
  <si>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</si>
  <si>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</si>
  <si>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</si>
  <si>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</si>
  <si>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</si>
  <si>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</si>
  <si>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</si>
  <si>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</si>
  <si>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</si>
  <si>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</si>
  <si>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</si>
  <si>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</si>
  <si>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</si>
  <si>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</si>
  <si>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</si>
  <si>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</si>
  <si>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</si>
  <si>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</si>
  <si>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</si>
  <si>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</si>
  <si>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</si>
  <si>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</si>
  <si>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</si>
  <si>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</si>
  <si>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</si>
  <si>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</si>
  <si>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</si>
  <si>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</si>
  <si>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</si>
  <si>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</si>
  <si>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</si>
  <si>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</si>
  <si>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</si>
  <si>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</si>
  <si>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</si>
  <si>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</si>
  <si>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</si>
  <si>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</si>
  <si>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</si>
  <si>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</si>
  <si>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</si>
  <si>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</si>
  <si>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</si>
  <si>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</si>
  <si>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</si>
  <si>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</si>
  <si>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</si>
  <si>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</si>
  <si>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</si>
  <si>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</si>
  <si>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</si>
  <si>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</si>
  <si>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</si>
  <si>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</si>
  <si>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</si>
  <si>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</si>
  <si>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</si>
  <si>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</si>
  <si>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</si>
  <si>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</si>
  <si>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</si>
  <si>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</si>
  <si>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</si>
  <si>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</si>
  <si>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</si>
  <si>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</si>
  <si>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</si>
  <si>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</si>
  <si>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</si>
  <si>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</si>
  <si>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</si>
  <si>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</si>
  <si>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</si>
  <si>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</si>
  <si>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</si>
  <si>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</si>
  <si>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</si>
  <si>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</si>
  <si>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</si>
  <si>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</si>
  <si>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</si>
  <si>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</si>
  <si>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</si>
  <si>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</si>
  <si>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</si>
  <si>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</si>
  <si>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</si>
  <si>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</si>
  <si>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</si>
  <si>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</si>
  <si>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</si>
  <si>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</si>
  <si>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</si>
  <si>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</si>
  <si>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</si>
  <si>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</si>
  <si>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</si>
  <si>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</si>
  <si>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</si>
  <si>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</si>
  <si>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</si>
  <si>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</si>
  <si>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</si>
  <si>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</si>
  <si>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</si>
  <si>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</si>
  <si>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</si>
  <si>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</si>
  <si>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</si>
  <si>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</si>
  <si>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</si>
  <si>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</si>
  <si>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</si>
  <si>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</si>
  <si>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</si>
  <si>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</si>
  <si>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</si>
  <si>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</si>
  <si>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</si>
  <si>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</si>
  <si>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</si>
  <si>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</si>
  <si>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</si>
  <si>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</si>
  <si>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</si>
  <si>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</si>
  <si>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</si>
  <si>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</si>
  <si>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</si>
  <si>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</si>
  <si>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</si>
  <si>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</si>
  <si>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</si>
  <si>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</si>
  <si>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</si>
  <si>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</si>
  <si>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</si>
  <si>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</si>
  <si>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</si>
  <si>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</si>
  <si>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</si>
  <si>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</si>
  <si>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</si>
  <si>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</si>
  <si>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</si>
  <si>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</si>
  <si>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</si>
  <si>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</si>
  <si>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</si>
  <si>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</si>
  <si>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</si>
  <si>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</si>
  <si>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</si>
  <si>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</si>
  <si>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</si>
  <si>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</si>
  <si>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</si>
  <si>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</si>
  <si>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</si>
  <si>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</si>
  <si>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</si>
  <si>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</si>
  <si>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</si>
  <si>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</si>
  <si>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</si>
  <si>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</si>
  <si>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</si>
  <si>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</si>
  <si>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</si>
  <si>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</si>
  <si>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</si>
  <si>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</si>
  <si>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</si>
  <si>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</si>
  <si>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</si>
  <si>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</si>
  <si>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</si>
  <si>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</si>
  <si>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</si>
  <si>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</si>
  <si>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</si>
  <si>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</si>
  <si>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</si>
  <si>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</si>
  <si>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</si>
  <si>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</si>
  <si>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</si>
  <si>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</si>
  <si>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</si>
  <si>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</si>
  <si>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</si>
  <si>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</si>
  <si>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</si>
  <si>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</si>
  <si>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</si>
  <si>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</si>
  <si>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</si>
  <si>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</si>
  <si>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</si>
  <si>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</si>
  <si>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</si>
  <si>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</si>
  <si>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</si>
  <si>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</si>
  <si>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</si>
  <si>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</si>
  <si>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</si>
  <si>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</si>
  <si>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</si>
  <si>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</si>
  <si>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</si>
  <si>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</si>
  <si>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</si>
  <si>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</si>
  <si>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</si>
  <si>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</si>
  <si>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</si>
  <si>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</si>
  <si>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</si>
  <si>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</si>
  <si>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</si>
  <si>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</si>
  <si>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</si>
  <si>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</si>
  <si>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</si>
  <si>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</si>
  <si>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</si>
  <si>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</si>
  <si>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</si>
  <si>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</si>
  <si>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</si>
  <si>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</si>
  <si>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</si>
  <si>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</si>
  <si>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</si>
  <si>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</si>
  <si>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</si>
  <si>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</si>
  <si>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</si>
  <si>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</si>
  <si>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</si>
  <si>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</si>
  <si>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</si>
  <si>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</si>
  <si>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</si>
  <si>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</si>
  <si>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</si>
  <si>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</si>
  <si>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</si>
  <si>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</si>
  <si>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</si>
  <si>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</si>
  <si>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</si>
  <si>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</si>
  <si>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</si>
  <si>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</si>
  <si>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</si>
  <si>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</si>
  <si>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</si>
  <si>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</si>
  <si>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</si>
  <si>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</si>
  <si>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</si>
  <si>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</si>
  <si>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</si>
  <si>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</si>
  <si>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</si>
  <si>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</si>
  <si>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</si>
  <si>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</si>
  <si>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</si>
  <si>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</si>
  <si>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</si>
  <si>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</si>
  <si>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</si>
  <si>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</si>
  <si>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</si>
  <si>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</si>
  <si>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</si>
  <si>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</si>
  <si>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</si>
  <si>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</si>
  <si>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</si>
  <si>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</si>
  <si>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</si>
  <si>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</si>
  <si>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</si>
  <si>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</si>
  <si>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</si>
  <si>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</si>
  <si>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</si>
  <si>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</si>
  <si>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</si>
  <si>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</si>
  <si>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</si>
  <si>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</si>
  <si>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</si>
  <si>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</si>
  <si>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</si>
  <si>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</si>
  <si>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</si>
  <si>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</si>
  <si>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</si>
  <si>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</si>
  <si>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</si>
  <si>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</si>
  <si>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</si>
  <si>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</si>
  <si>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</si>
  <si>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</si>
  <si>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</si>
  <si>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</si>
  <si>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</si>
  <si>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</si>
  <si>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</si>
  <si>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</si>
  <si>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</si>
  <si>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</si>
  <si>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</si>
  <si>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</si>
  <si>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</si>
  <si>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</si>
  <si>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</si>
  <si>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</si>
  <si>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</si>
  <si>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</si>
  <si>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</si>
  <si>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</si>
  <si>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</si>
  <si>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</si>
  <si>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</si>
  <si>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</si>
  <si>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</si>
  <si>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</si>
  <si>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</si>
  <si>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</si>
  <si>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</si>
  <si>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</si>
  <si>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</si>
  <si>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</si>
  <si>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</si>
  <si>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</si>
  <si>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</si>
  <si>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</si>
  <si>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</si>
  <si>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</si>
  <si>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</si>
  <si>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</si>
  <si>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</si>
  <si>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</si>
  <si>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</si>
  <si>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</si>
  <si>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</si>
  <si>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</si>
  <si>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</si>
  <si>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</si>
  <si>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</si>
  <si>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</si>
  <si>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</si>
  <si>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</si>
  <si>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</si>
  <si>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</si>
  <si>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</si>
  <si>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</si>
  <si>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</si>
  <si>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</si>
  <si>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</si>
  <si>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</si>
  <si>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</si>
  <si>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</si>
  <si>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</si>
  <si>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</si>
  <si>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</si>
  <si>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</si>
  <si>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</si>
  <si>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</si>
  <si>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</si>
  <si>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</si>
  <si>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</si>
  <si>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</si>
  <si>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</si>
  <si>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</si>
  <si>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</si>
  <si>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</si>
  <si>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</si>
  <si>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</si>
  <si>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</si>
  <si>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</si>
  <si>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</si>
  <si>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</si>
  <si>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</si>
  <si>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</si>
  <si>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</si>
  <si>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</si>
  <si>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</si>
  <si>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</si>
  <si>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</si>
  <si>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</si>
  <si>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</si>
  <si>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</si>
  <si>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</si>
  <si>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</si>
  <si>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</si>
  <si>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</si>
  <si>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</si>
  <si>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</si>
  <si>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</si>
  <si>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</si>
  <si>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</si>
  <si>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</si>
  <si>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</si>
  <si>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</si>
  <si>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</si>
  <si>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</si>
  <si>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</si>
  <si>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</si>
  <si>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</si>
  <si>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</si>
  <si>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</si>
  <si>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</si>
  <si>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</si>
  <si>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</si>
  <si>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</si>
  <si>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</si>
  <si>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</si>
  <si>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</si>
  <si>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</si>
  <si>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</si>
  <si>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</si>
  <si>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</si>
  <si>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</si>
  <si>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</si>
  <si>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</si>
  <si>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</si>
  <si>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</si>
  <si>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</si>
  <si>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</si>
  <si>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</si>
  <si>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</si>
  <si>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</si>
  <si>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</si>
  <si>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</si>
  <si>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</si>
  <si>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</si>
  <si>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</si>
  <si>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</si>
  <si>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</si>
  <si>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</si>
  <si>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</si>
  <si>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</si>
  <si>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</si>
  <si>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</si>
  <si>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</si>
  <si>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</si>
  <si>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</si>
  <si>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</si>
  <si>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</si>
  <si>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</si>
  <si>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</si>
  <si>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</si>
  <si>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</si>
  <si>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</si>
  <si>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</si>
  <si>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</si>
  <si>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</si>
  <si>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</si>
  <si>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</si>
  <si>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</si>
  <si>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</si>
  <si>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</si>
  <si>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</si>
  <si>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</si>
  <si>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</si>
  <si>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</si>
  <si>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</si>
  <si>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</si>
  <si>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</si>
  <si>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</si>
  <si>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</si>
  <si>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</si>
  <si>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</si>
  <si>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</si>
  <si>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</si>
  <si>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</si>
  <si>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</si>
  <si>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</si>
  <si>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</si>
  <si>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</si>
  <si>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</si>
  <si>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</si>
  <si>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</si>
  <si>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</si>
  <si>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</si>
  <si>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</si>
  <si>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</si>
  <si>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</si>
  <si>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</si>
  <si>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</si>
  <si>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</si>
  <si>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</si>
  <si>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</si>
  <si>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</si>
  <si>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</si>
  <si>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</si>
  <si>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</si>
  <si>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</si>
  <si>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</si>
  <si>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</si>
  <si>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</si>
  <si>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</si>
  <si>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</si>
  <si>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</si>
  <si>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</si>
  <si>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</si>
  <si>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</si>
  <si>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</si>
  <si>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</si>
  <si>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</si>
  <si>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</si>
  <si>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</si>
  <si>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</si>
  <si>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</si>
  <si>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</si>
  <si>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</si>
  <si>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</si>
  <si>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</si>
  <si>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</si>
  <si>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</si>
  <si>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</si>
  <si>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</si>
  <si>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</si>
  <si>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</si>
  <si>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</si>
  <si>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</si>
  <si>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</si>
  <si>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</si>
  <si>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</si>
  <si>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</si>
  <si>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</si>
  <si>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</si>
  <si>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</si>
  <si>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</si>
  <si>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</si>
  <si>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</si>
  <si>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</si>
  <si>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</si>
  <si>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</si>
  <si>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</si>
  <si>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</si>
  <si>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</si>
  <si>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</si>
  <si>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</si>
  <si>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</si>
  <si>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</si>
  <si>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</si>
  <si>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</si>
  <si>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</si>
  <si>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</si>
  <si>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</si>
  <si>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</si>
  <si>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</si>
  <si>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</si>
  <si>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</si>
  <si>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</si>
  <si>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</si>
  <si>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</si>
  <si>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</si>
  <si>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</si>
  <si>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</si>
  <si>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</si>
  <si>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</si>
  <si>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</si>
  <si>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</si>
  <si>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</si>
  <si>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</si>
  <si>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</si>
  <si>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</si>
  <si>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</si>
  <si>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</si>
  <si>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</si>
  <si>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</si>
  <si>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</si>
  <si>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</si>
  <si>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</si>
  <si>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</si>
  <si>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</si>
  <si>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</si>
  <si>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</si>
  <si>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</si>
  <si>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</si>
  <si>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</si>
  <si>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</si>
  <si>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</si>
  <si>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</si>
  <si>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</si>
  <si>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</si>
  <si>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</si>
  <si>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</si>
  <si>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</si>
  <si>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</si>
  <si>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</si>
  <si>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</si>
  <si>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</si>
  <si>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</si>
  <si>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</si>
  <si>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</si>
  <si>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</si>
  <si>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</si>
  <si>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</si>
  <si>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</si>
  <si>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</si>
  <si>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</si>
  <si>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</si>
  <si>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</si>
  <si>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</si>
  <si>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</si>
  <si>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</si>
  <si>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</si>
  <si>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</si>
  <si>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</si>
  <si>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</si>
  <si>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</si>
  <si>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</si>
  <si>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</si>
  <si>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</si>
  <si>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</si>
  <si>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</si>
  <si>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</si>
  <si>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</si>
  <si>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</si>
  <si>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</si>
  <si>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</si>
  <si>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</si>
  <si>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</si>
  <si>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</si>
  <si>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</si>
  <si>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</si>
  <si>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</si>
  <si>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</si>
  <si>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</si>
  <si>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</si>
  <si>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</si>
  <si>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</si>
  <si>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</si>
  <si>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</si>
  <si>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</si>
  <si>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</si>
  <si>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</si>
  <si>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</si>
  <si>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</si>
  <si>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</si>
  <si>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</si>
  <si>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</si>
  <si>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</si>
  <si>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</si>
  <si>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</si>
  <si>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</si>
  <si>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</si>
  <si>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</si>
  <si>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</si>
  <si>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</si>
  <si>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</si>
  <si>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</si>
  <si>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</si>
  <si>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</si>
  <si>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</si>
  <si>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</si>
  <si>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</si>
  <si>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</si>
  <si>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</si>
  <si>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</si>
  <si>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</si>
  <si>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</si>
  <si>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</si>
  <si>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</si>
  <si>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</si>
  <si>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</si>
  <si>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</si>
  <si>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</si>
  <si>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</si>
  <si>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</si>
  <si>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</si>
  <si>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</si>
  <si>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</si>
  <si>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</si>
  <si>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</si>
  <si>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</si>
  <si>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</si>
  <si>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</si>
  <si>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</si>
  <si>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</si>
  <si>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</si>
  <si>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</si>
  <si>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</si>
  <si>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</si>
  <si>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</si>
  <si>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</si>
  <si>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</si>
  <si>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</si>
  <si>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</si>
  <si>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</si>
  <si>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</si>
  <si>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</si>
  <si>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</si>
  <si>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</si>
  <si>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</si>
  <si>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</si>
  <si>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</si>
  <si>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</si>
  <si>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</si>
  <si>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</si>
  <si>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</si>
  <si>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</si>
  <si>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</si>
  <si>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</si>
  <si>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</si>
  <si>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</si>
  <si>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</si>
  <si>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</si>
  <si>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</si>
  <si>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</si>
  <si>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</si>
  <si>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</si>
  <si>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</si>
  <si>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</si>
  <si>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</si>
  <si>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</si>
  <si>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</si>
  <si>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</si>
  <si>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</si>
  <si>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</si>
  <si>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</si>
  <si>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</si>
  <si>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</si>
  <si>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</si>
  <si>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</si>
  <si>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</si>
  <si>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</si>
  <si>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</si>
  <si>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</si>
  <si>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</si>
  <si>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</si>
  <si>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</si>
  <si>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</si>
  <si>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</si>
  <si>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</si>
  <si>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</si>
  <si>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</si>
  <si>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</si>
  <si>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</si>
  <si>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</si>
  <si>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</si>
  <si>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</si>
  <si>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</si>
  <si>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</si>
  <si>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</si>
  <si>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</si>
  <si>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</si>
  <si>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</si>
  <si>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</si>
  <si>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</si>
  <si>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</si>
  <si>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</si>
  <si>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</si>
  <si>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</si>
  <si>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</si>
  <si>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</si>
  <si>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</si>
  <si>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</si>
  <si>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</si>
  <si>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</si>
  <si>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</si>
  <si>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</si>
  <si>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</si>
  <si>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</si>
  <si>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</si>
  <si>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</si>
  <si>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</si>
  <si>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</si>
  <si>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</si>
  <si>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</si>
  <si>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</si>
  <si>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</si>
  <si>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</si>
  <si>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</si>
  <si>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</si>
  <si>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</si>
  <si>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</si>
  <si>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</si>
  <si>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</si>
  <si>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</si>
  <si>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</si>
  <si>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</si>
  <si>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</si>
  <si>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</si>
  <si>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</si>
  <si>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</si>
  <si>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</si>
  <si>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</si>
  <si>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</si>
  <si>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</si>
  <si>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</si>
  <si>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</si>
  <si>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</si>
  <si>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</si>
  <si>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</si>
  <si>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</si>
  <si>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</si>
  <si>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</si>
  <si>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</si>
  <si>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</si>
  <si>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</si>
  <si>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</si>
  <si>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</si>
  <si>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</si>
  <si>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</si>
  <si>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</si>
  <si>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</si>
  <si>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</si>
  <si>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</si>
  <si>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</si>
  <si>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</si>
  <si>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</si>
  <si>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</si>
  <si>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</si>
  <si>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</si>
  <si>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</si>
  <si>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</si>
  <si>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</si>
  <si>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</si>
  <si>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</si>
  <si>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</si>
  <si>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</si>
  <si>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</si>
  <si>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</si>
  <si>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</si>
  <si>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</si>
  <si>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</si>
  <si>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</si>
  <si>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</si>
  <si>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</si>
  <si>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</si>
  <si>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</si>
  <si>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</si>
  <si>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</si>
  <si>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</si>
  <si>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</si>
  <si>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</si>
  <si>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</si>
  <si>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</si>
  <si>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</si>
  <si>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</si>
  <si>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</si>
  <si>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</si>
  <si>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</si>
  <si>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</si>
  <si>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</si>
  <si>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</si>
  <si>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</si>
  <si>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</si>
  <si>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</si>
  <si>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</si>
  <si>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</si>
  <si>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</si>
  <si>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</si>
  <si>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</si>
  <si>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</si>
  <si>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</si>
  <si>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</si>
  <si>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</si>
  <si>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</si>
  <si>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</si>
  <si>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</si>
  <si>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</si>
  <si>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</si>
  <si>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</si>
  <si>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</si>
  <si>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</si>
  <si>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</si>
  <si>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</si>
  <si>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</si>
  <si>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</si>
  <si>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</si>
  <si>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</si>
  <si>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</si>
  <si>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</si>
  <si>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</si>
  <si>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</si>
  <si>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</si>
  <si>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</si>
  <si>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</si>
  <si>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</si>
  <si>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</si>
  <si>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</si>
  <si>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</si>
  <si>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</si>
  <si>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</si>
  <si>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</si>
  <si>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</si>
  <si>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</si>
  <si>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</si>
  <si>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</si>
  <si>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</si>
  <si>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</si>
  <si>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</si>
  <si>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</si>
  <si>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</si>
  <si>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</si>
  <si>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</si>
  <si>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</si>
  <si>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</si>
  <si>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</si>
  <si>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</si>
  <si>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</si>
  <si>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</si>
  <si>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</si>
  <si>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</si>
  <si>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</si>
  <si>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</si>
  <si>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</si>
  <si>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</si>
  <si>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</si>
  <si>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</si>
  <si>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</si>
  <si>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</si>
  <si>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</si>
  <si>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</si>
  <si>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</si>
  <si>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</si>
  <si>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</si>
  <si>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</si>
  <si>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</si>
  <si>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</si>
  <si>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</si>
  <si>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</si>
  <si>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</si>
  <si>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</si>
  <si>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</si>
  <si>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</si>
  <si>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</si>
  <si>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</si>
  <si>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</si>
  <si>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</si>
  <si>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</si>
  <si>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</si>
  <si>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</si>
  <si>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</si>
  <si>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</si>
  <si>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</si>
  <si>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</si>
  <si>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</si>
  <si>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</si>
  <si>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</si>
  <si>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</si>
  <si>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</si>
  <si>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</si>
  <si>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</si>
  <si>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</si>
  <si>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</si>
  <si>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</si>
  <si>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</si>
  <si>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</si>
  <si>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</si>
  <si>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</si>
  <si>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</si>
  <si>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</si>
  <si>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</si>
  <si>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</si>
  <si>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</si>
  <si>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</si>
  <si>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</si>
  <si>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</si>
  <si>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</si>
  <si>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</si>
  <si>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</si>
  <si>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</si>
  <si>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</si>
  <si>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</si>
  <si>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</si>
  <si>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</si>
  <si>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</si>
  <si>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</si>
  <si>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</si>
  <si>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</si>
  <si>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</si>
  <si>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</si>
  <si>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</si>
  <si>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</si>
  <si>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</si>
  <si>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</si>
  <si>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</si>
  <si>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</si>
  <si>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</si>
  <si>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</si>
  <si>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</si>
  <si>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</si>
  <si>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</si>
  <si>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</si>
  <si>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</si>
  <si>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</si>
  <si>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</si>
  <si>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</si>
  <si>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</si>
  <si>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</si>
  <si>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</si>
  <si>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</si>
  <si>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</si>
  <si>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</si>
  <si>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</si>
  <si>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</si>
  <si>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</si>
  <si>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</si>
  <si>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</si>
  <si>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</si>
  <si>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</si>
  <si>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</si>
  <si>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</si>
  <si>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</si>
  <si>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</si>
  <si>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</si>
  <si>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</si>
  <si>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</si>
  <si>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</si>
  <si>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</si>
  <si>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</si>
  <si>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</si>
  <si>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</si>
  <si>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</si>
  <si>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</si>
  <si>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</si>
  <si>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</si>
  <si>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</si>
  <si>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</si>
  <si>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</si>
  <si>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</si>
  <si>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</si>
  <si>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</si>
  <si>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</si>
  <si>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</si>
  <si>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</si>
  <si>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</si>
  <si>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</si>
  <si>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</si>
  <si>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</si>
  <si>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</si>
  <si>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</si>
  <si>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</si>
  <si>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</si>
  <si>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</si>
  <si>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</si>
  <si>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</si>
  <si>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</si>
  <si>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</si>
  <si>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</si>
  <si>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</si>
  <si>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</si>
  <si>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</si>
  <si>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</si>
  <si>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</si>
  <si>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</si>
  <si>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</si>
  <si>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</si>
  <si>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</si>
  <si>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</si>
  <si>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</si>
  <si>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</si>
  <si>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</si>
  <si>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</si>
  <si>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</si>
  <si>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</si>
  <si>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</si>
  <si>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</si>
  <si>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</si>
  <si>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</si>
  <si>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</si>
  <si>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</si>
  <si>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</si>
  <si>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</si>
  <si>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</si>
  <si>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</si>
  <si>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</si>
  <si>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</si>
  <si>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</si>
  <si>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</si>
  <si>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</si>
  <si>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</si>
  <si>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</si>
  <si>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</si>
  <si>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</si>
  <si>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</si>
  <si>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</si>
  <si>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</si>
  <si>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</si>
  <si>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</si>
  <si>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</si>
  <si>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</si>
  <si>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</si>
  <si>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</si>
  <si>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</si>
  <si>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</si>
  <si>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</si>
  <si>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</si>
  <si>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</si>
  <si>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</si>
  <si>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</si>
  <si>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</si>
  <si>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</si>
  <si>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</si>
  <si>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</si>
  <si>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</si>
  <si>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</si>
  <si>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</si>
  <si>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</si>
  <si>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</si>
  <si>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</si>
  <si>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</si>
  <si>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</si>
  <si>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</si>
  <si>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</si>
  <si>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</si>
  <si>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</si>
  <si>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</si>
  <si>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</si>
  <si>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</si>
  <si>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</si>
  <si>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</si>
  <si>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</si>
  <si>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</si>
  <si>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</si>
  <si>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</si>
  <si>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</si>
  <si>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</si>
  <si>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</si>
  <si>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</si>
  <si>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</si>
  <si>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</si>
  <si>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</si>
  <si>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</si>
  <si>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</si>
  <si>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</si>
  <si>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</si>
  <si>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</si>
  <si>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</si>
  <si>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</si>
  <si>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</si>
  <si>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</si>
  <si>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</si>
  <si>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</si>
  <si>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</si>
  <si>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</si>
  <si>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</si>
  <si>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</si>
  <si>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</si>
  <si>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</si>
  <si>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</si>
  <si>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</si>
  <si>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</si>
  <si>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</si>
  <si>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</si>
  <si>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</si>
  <si>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</si>
  <si>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</si>
  <si>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</si>
  <si>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</si>
  <si>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</si>
  <si>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</si>
  <si>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</si>
  <si>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</si>
  <si>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</si>
  <si>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</si>
  <si>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</si>
  <si>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</si>
  <si>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</si>
  <si>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</si>
  <si>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</si>
  <si>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</si>
  <si>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</si>
  <si>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</si>
  <si>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</si>
  <si>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</si>
  <si>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</si>
  <si>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</si>
  <si>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</si>
  <si>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</si>
  <si>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</si>
  <si>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</si>
  <si>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</si>
  <si>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</si>
  <si>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</si>
  <si>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</si>
  <si>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</si>
  <si>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</si>
  <si>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</si>
  <si>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</si>
  <si>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</si>
  <si>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</si>
  <si>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</si>
  <si>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</si>
  <si>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</si>
  <si>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</si>
  <si>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</si>
  <si>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</si>
  <si>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</si>
  <si>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</si>
  <si>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</si>
  <si>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</si>
  <si>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</si>
  <si>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</si>
  <si>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</si>
  <si>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</si>
  <si>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</si>
  <si>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</si>
  <si>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</si>
  <si>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</si>
  <si>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</si>
  <si>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</si>
  <si>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</si>
  <si>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</si>
  <si>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</si>
  <si>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</si>
  <si>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</si>
  <si>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</si>
  <si>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</si>
  <si>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</si>
  <si>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</si>
  <si>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</si>
  <si>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</si>
  <si>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</si>
  <si>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</si>
  <si>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</si>
  <si>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</si>
  <si>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</si>
  <si>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</si>
  <si>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</si>
  <si>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</si>
  <si>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</si>
  <si>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</si>
  <si>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</si>
  <si>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</si>
  <si>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</si>
  <si>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</si>
  <si>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</si>
  <si>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</si>
  <si>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</si>
  <si>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</si>
  <si>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</si>
  <si>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</si>
  <si>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</si>
  <si>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</si>
  <si>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</si>
  <si>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</si>
  <si>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</si>
  <si>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</si>
  <si>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</si>
  <si>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</si>
  <si>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</si>
  <si>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</si>
  <si>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</si>
  <si>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</si>
  <si>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</si>
  <si>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</si>
  <si>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</si>
  <si>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</si>
  <si>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</si>
  <si>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</si>
  <si>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</si>
  <si>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</si>
  <si>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</si>
  <si>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</si>
  <si>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</si>
  <si>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</si>
  <si>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</si>
  <si>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</si>
  <si>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</si>
  <si>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</si>
  <si>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</si>
  <si>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</si>
  <si>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</si>
  <si>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</si>
  <si>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</si>
  <si>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</si>
  <si>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</si>
  <si>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</si>
  <si>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</si>
  <si>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</si>
  <si>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</si>
  <si>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</si>
  <si>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</si>
  <si>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</si>
  <si>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</si>
  <si>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</si>
  <si>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</si>
  <si>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</si>
  <si>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</si>
  <si>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</si>
  <si>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</si>
  <si>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</si>
  <si>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</si>
  <si>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</si>
  <si>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</si>
  <si>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</si>
  <si>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</si>
  <si>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</si>
  <si>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</si>
  <si>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</si>
  <si>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</si>
  <si>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</si>
  <si>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</si>
  <si>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</si>
  <si>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</si>
  <si>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</si>
  <si>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</si>
  <si>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</si>
  <si>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</si>
  <si>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</si>
  <si>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</si>
  <si>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</si>
  <si>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</si>
  <si>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</si>
  <si>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</si>
  <si>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</si>
  <si>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</si>
  <si>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</si>
  <si>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</si>
  <si>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</si>
  <si>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</si>
  <si>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</si>
  <si>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</si>
  <si>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</si>
  <si>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</si>
  <si>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</si>
  <si>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</si>
  <si>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</si>
  <si>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</si>
  <si>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</si>
  <si>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</si>
  <si>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</si>
  <si>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</si>
  <si>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</si>
  <si>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</si>
  <si>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</si>
  <si>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</si>
  <si>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</si>
  <si>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</si>
  <si>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</si>
  <si>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</si>
  <si>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</si>
  <si>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</si>
  <si>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</si>
  <si>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</si>
  <si>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</si>
  <si>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</si>
  <si>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</si>
  <si>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</si>
  <si>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</si>
  <si>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</si>
  <si>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</si>
  <si>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</si>
  <si>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</si>
  <si>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</si>
  <si>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</si>
  <si>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</si>
  <si>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</si>
  <si>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</si>
  <si>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</si>
  <si>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</si>
  <si>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</si>
  <si>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</si>
  <si>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</si>
  <si>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</si>
  <si>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</si>
  <si>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</si>
  <si>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</si>
  <si>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</si>
  <si>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</si>
  <si>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</si>
  <si>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</si>
  <si>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</si>
  <si>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</si>
  <si>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</si>
  <si>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</si>
  <si>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</si>
  <si>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</si>
  <si>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</si>
  <si>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</si>
  <si>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</si>
  <si>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</si>
  <si>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</si>
  <si>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</si>
  <si>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</si>
  <si>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</si>
  <si>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</si>
  <si>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</si>
  <si>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</si>
  <si>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</si>
  <si>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</si>
  <si>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</si>
  <si>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</si>
  <si>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</si>
  <si>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</si>
  <si>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</si>
  <si>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</si>
  <si>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</si>
  <si>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</si>
  <si>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</si>
  <si>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</si>
  <si>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</si>
  <si>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</si>
  <si>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</si>
  <si>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</si>
  <si>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</si>
  <si>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</si>
  <si>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</si>
  <si>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</si>
  <si>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</si>
  <si>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</si>
  <si>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</si>
  <si>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</si>
  <si>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</si>
  <si>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</si>
  <si>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</si>
  <si>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</si>
  <si>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</si>
  <si>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</si>
  <si>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</si>
  <si>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</si>
  <si>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</si>
  <si>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</si>
  <si>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</si>
  <si>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</si>
  <si>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</si>
  <si>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</si>
  <si>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</si>
  <si>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</si>
  <si>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</si>
  <si>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</si>
  <si>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</si>
  <si>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</si>
  <si>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</si>
  <si>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</si>
  <si>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</si>
  <si>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</si>
  <si>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</si>
  <si>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</si>
  <si>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</si>
  <si>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</si>
  <si>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</si>
  <si>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</si>
  <si>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</si>
  <si>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</si>
  <si>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</si>
  <si>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</si>
  <si>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</si>
  <si>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</si>
  <si>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</si>
  <si>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</si>
  <si>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</si>
  <si>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</si>
  <si>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</si>
  <si>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</si>
  <si>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</si>
  <si>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</si>
  <si>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</si>
  <si>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</si>
  <si>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</si>
  <si>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</si>
  <si>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</si>
  <si>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</si>
  <si>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</si>
  <si>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</si>
  <si>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</si>
  <si>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</si>
  <si>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</si>
  <si>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</si>
  <si>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</si>
  <si>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</si>
  <si>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</si>
  <si>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</si>
  <si>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</si>
  <si>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</si>
  <si>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</si>
  <si>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</si>
  <si>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</si>
  <si>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</si>
  <si>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</si>
  <si>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</si>
  <si>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</si>
  <si>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</si>
  <si>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</si>
  <si>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</si>
  <si>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</si>
  <si>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</si>
  <si>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</si>
  <si>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</si>
  <si>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</si>
  <si>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</si>
  <si>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</si>
  <si>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</si>
  <si>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</si>
  <si>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</si>
  <si>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</si>
  <si>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</si>
  <si>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</si>
  <si>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</si>
  <si>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</si>
  <si>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</si>
  <si>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</si>
  <si>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</si>
  <si>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</si>
  <si>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</si>
  <si>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</si>
  <si>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</si>
  <si>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</si>
  <si>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</si>
  <si>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</si>
  <si>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</si>
  <si>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</si>
  <si>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</si>
  <si>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</si>
  <si>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</si>
  <si>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</si>
  <si>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</si>
  <si>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</si>
  <si>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</si>
  <si>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</si>
  <si>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</si>
  <si>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</si>
  <si>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</si>
  <si>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</si>
  <si>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</si>
  <si>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</si>
  <si>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</si>
  <si>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</si>
  <si>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</si>
  <si>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</si>
  <si>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</si>
  <si>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</si>
  <si>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</si>
  <si>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</si>
  <si>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</si>
  <si>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</si>
  <si>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</si>
  <si>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</si>
  <si>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</si>
  <si>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</si>
  <si>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</si>
  <si>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</si>
  <si>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</si>
  <si>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</si>
  <si>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</si>
  <si>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</si>
  <si>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</si>
  <si>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</si>
  <si>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</si>
  <si>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</si>
  <si>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</si>
  <si>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</si>
  <si>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</si>
  <si>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</si>
  <si>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</si>
  <si>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</si>
  <si>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</si>
  <si>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</si>
  <si>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</si>
  <si>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</si>
  <si>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</si>
  <si>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</si>
  <si>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</si>
  <si>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</si>
  <si>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</si>
  <si>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</si>
  <si>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</si>
  <si>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</si>
  <si>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</si>
  <si>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</si>
  <si>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</si>
  <si>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</si>
  <si>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</si>
  <si>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</si>
  <si>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</si>
  <si>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</si>
  <si>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</si>
  <si>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</si>
  <si>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</si>
  <si>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</si>
  <si>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</si>
  <si>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</si>
  <si>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</si>
  <si>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</si>
  <si>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</si>
  <si>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</si>
  <si>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</si>
  <si>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</si>
  <si>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</si>
  <si>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</si>
  <si>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</si>
  <si>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</si>
  <si>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</si>
  <si>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</si>
  <si>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</si>
  <si>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</si>
  <si>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</si>
  <si>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</si>
  <si>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</si>
  <si>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</si>
  <si>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</si>
  <si>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</si>
  <si>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</si>
  <si>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</si>
  <si>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</si>
  <si>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</si>
  <si>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</si>
  <si>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</si>
  <si>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</si>
  <si>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</si>
  <si>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</si>
  <si>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</si>
  <si>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</si>
  <si>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</si>
  <si>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</si>
  <si>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</si>
  <si>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</si>
  <si>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</si>
  <si>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</si>
  <si>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</si>
  <si>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</si>
  <si>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</si>
  <si>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</si>
  <si>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</si>
  <si>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</si>
  <si>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</si>
  <si>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</si>
  <si>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</si>
  <si>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</si>
  <si>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</si>
  <si>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</si>
  <si>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</si>
  <si>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</si>
  <si>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</si>
  <si>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</si>
  <si>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</si>
  <si>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</si>
  <si>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</si>
  <si>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</si>
  <si>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</si>
  <si>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</si>
  <si>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</si>
  <si>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</si>
  <si>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</si>
  <si>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</si>
  <si>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</si>
  <si>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</si>
  <si>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</si>
  <si>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</si>
  <si>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</si>
  <si>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</si>
  <si>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</si>
  <si>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</si>
  <si>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</si>
  <si>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</si>
  <si>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</si>
  <si>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</si>
  <si>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</si>
  <si>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</si>
  <si>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</si>
  <si>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</si>
  <si>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</si>
  <si>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</si>
  <si>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</si>
  <si>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</si>
  <si>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</si>
  <si>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</si>
  <si>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</si>
  <si>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</si>
  <si>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</si>
  <si>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</si>
  <si>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</si>
  <si>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</si>
  <si>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</si>
  <si>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</si>
  <si>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</si>
  <si>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</si>
  <si>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</si>
  <si>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</si>
  <si>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</si>
  <si>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</si>
  <si>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</si>
  <si>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</si>
  <si>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</si>
  <si>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</si>
  <si>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</si>
  <si>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</si>
  <si>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</si>
  <si>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</si>
  <si>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</si>
  <si>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</si>
  <si>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</si>
  <si>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</si>
  <si>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</si>
  <si>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</si>
  <si>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</si>
  <si>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</si>
  <si>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</si>
  <si>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</si>
  <si>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</si>
  <si>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</si>
  <si>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</si>
  <si>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</si>
  <si>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</si>
  <si>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</si>
  <si>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</si>
  <si>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</si>
  <si>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</si>
  <si>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</si>
  <si>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</si>
  <si>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</si>
  <si>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</si>
  <si>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</si>
  <si>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</si>
  <si>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</si>
  <si>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</si>
  <si>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</si>
  <si>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</si>
  <si>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</si>
  <si>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</si>
  <si>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</si>
  <si>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</si>
  <si>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</si>
  <si>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</si>
  <si>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</si>
  <si>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</si>
  <si>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</si>
  <si>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</si>
  <si>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</si>
  <si>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</si>
  <si>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</si>
  <si>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</si>
  <si>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</si>
  <si>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</si>
  <si>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</si>
  <si>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</si>
  <si>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</si>
  <si>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</si>
  <si>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</si>
  <si>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</si>
  <si>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</si>
  <si>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</si>
  <si>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</si>
  <si>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</si>
  <si>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</si>
  <si>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</si>
  <si>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</si>
  <si>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</si>
  <si>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</si>
  <si>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</si>
  <si>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</si>
  <si>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</si>
  <si>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</si>
  <si>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</si>
  <si>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</si>
  <si>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</si>
  <si>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</si>
  <si>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</si>
  <si>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</si>
  <si>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</si>
  <si>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</si>
  <si>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</si>
  <si>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</si>
  <si>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</si>
  <si>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</si>
  <si>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</si>
  <si>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</si>
  <si>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</si>
  <si>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</si>
  <si>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</si>
  <si>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</si>
  <si>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</si>
  <si>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</si>
  <si>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</si>
  <si>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</si>
  <si>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</si>
  <si>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</si>
  <si>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</si>
  <si>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</si>
  <si>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</si>
  <si>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</si>
  <si>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</si>
  <si>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</si>
  <si>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</si>
  <si>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</si>
  <si>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</si>
  <si>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</si>
  <si>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</si>
  <si>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</si>
  <si>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</si>
  <si>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</si>
  <si>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</si>
  <si>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</si>
  <si>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</si>
  <si>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</si>
  <si>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</si>
  <si>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</si>
  <si>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</si>
  <si>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</si>
  <si>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</si>
  <si>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</si>
  <si>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</si>
  <si>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</si>
  <si>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</si>
  <si>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</si>
  <si>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</si>
  <si>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</si>
  <si>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</si>
  <si>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</si>
  <si>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</si>
  <si>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</si>
  <si>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</si>
  <si>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</si>
  <si>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</si>
  <si>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</si>
  <si>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</si>
  <si>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</si>
  <si>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</si>
  <si>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</si>
  <si>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</si>
  <si>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</si>
  <si>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</si>
  <si>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</si>
  <si>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</si>
  <si>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</si>
  <si>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</si>
  <si>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</si>
  <si>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</si>
  <si>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</si>
  <si>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</si>
  <si>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</si>
  <si>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</si>
  <si>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</si>
  <si>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</si>
  <si>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</si>
  <si>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</si>
  <si>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</si>
  <si>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</si>
  <si>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</si>
  <si>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</si>
  <si>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</si>
  <si>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</si>
  <si>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</si>
  <si>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</si>
  <si>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</si>
  <si>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</si>
  <si>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</si>
  <si>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</si>
  <si>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</si>
  <si>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</si>
  <si>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</si>
  <si>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</si>
  <si>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</si>
  <si>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</si>
  <si>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</si>
  <si>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</si>
  <si>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</si>
  <si>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</si>
  <si>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</si>
  <si>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</si>
  <si>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</si>
  <si>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</si>
  <si>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</si>
  <si>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</si>
  <si>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</si>
  <si>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</si>
  <si>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</si>
  <si>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</si>
  <si>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</si>
  <si>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</si>
  <si>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</si>
  <si>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</si>
  <si>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</si>
  <si>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</si>
  <si>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</si>
  <si>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</si>
  <si>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</si>
  <si>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</si>
  <si>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</si>
  <si>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</si>
  <si>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</si>
  <si>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</si>
  <si>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</si>
  <si>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</si>
  <si>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</si>
  <si>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</si>
  <si>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</si>
  <si>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</si>
  <si>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</si>
  <si>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</si>
  <si>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</si>
  <si>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</si>
  <si>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</si>
  <si>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</si>
  <si>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</si>
  <si>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</si>
  <si>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</si>
  <si>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</si>
  <si>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</si>
  <si>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</si>
  <si>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</si>
  <si>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</si>
  <si>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</si>
  <si>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</si>
  <si>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</si>
  <si>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</si>
  <si>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</si>
  <si>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</si>
  <si>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</si>
  <si>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</si>
  <si>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</si>
  <si>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</si>
  <si>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</si>
  <si>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</si>
  <si>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</si>
  <si>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</si>
  <si>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</si>
  <si>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</si>
  <si>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</si>
  <si>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</si>
  <si>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</si>
  <si>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</si>
  <si>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</si>
  <si>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</si>
  <si>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</si>
  <si>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</si>
  <si>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</si>
  <si>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</si>
  <si>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</si>
  <si>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</si>
  <si>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</si>
  <si>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</si>
  <si>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</si>
  <si>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</si>
  <si>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</si>
  <si>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</si>
  <si>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</si>
  <si>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</si>
  <si>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</si>
  <si>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</si>
  <si>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</si>
  <si>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</si>
  <si>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</si>
  <si>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</si>
  <si>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</si>
  <si>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</si>
  <si>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</si>
  <si>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</si>
  <si>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</si>
  <si>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</si>
  <si>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</si>
  <si>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</si>
  <si>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</si>
  <si>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</si>
  <si>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</si>
  <si>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</si>
  <si>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</si>
  <si>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</si>
  <si>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</si>
  <si>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</si>
  <si>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</si>
  <si>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</si>
  <si>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</si>
  <si>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</si>
  <si>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</si>
  <si>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</si>
  <si>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</si>
  <si>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</si>
  <si>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</si>
  <si>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</si>
  <si>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</si>
  <si>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</si>
  <si>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</si>
  <si>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</si>
  <si>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</si>
  <si>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</si>
  <si>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</si>
  <si>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</si>
  <si>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</si>
  <si>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</si>
  <si>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</si>
  <si>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</si>
  <si>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</si>
  <si>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</si>
  <si>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</si>
  <si>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</si>
  <si>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</si>
  <si>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</si>
  <si>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</si>
  <si>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</si>
  <si>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</si>
  <si>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</si>
  <si>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</si>
  <si>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</si>
  <si>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</si>
  <si>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</si>
  <si>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</si>
  <si>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</si>
  <si>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</si>
  <si>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</si>
  <si>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</si>
  <si>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</si>
  <si>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</si>
  <si>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</si>
  <si>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</si>
  <si>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</si>
  <si>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</si>
  <si>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</si>
  <si>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</si>
  <si>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</si>
  <si>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</si>
  <si>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</si>
  <si>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</si>
  <si>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</si>
  <si>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</si>
  <si>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</si>
  <si>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</si>
  <si>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</si>
  <si>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</si>
  <si>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</si>
  <si>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</si>
  <si>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</si>
  <si>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</si>
  <si>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</si>
  <si>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</si>
  <si>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</si>
  <si>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</si>
  <si>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</si>
  <si>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</si>
  <si>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</si>
  <si>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</si>
  <si>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</si>
  <si>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</si>
  <si>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</si>
  <si>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</si>
  <si>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</si>
  <si>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</si>
  <si>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</si>
  <si>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</si>
  <si>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</si>
  <si>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</si>
  <si>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</si>
  <si>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</si>
  <si>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</si>
  <si>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</si>
  <si>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</si>
  <si>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</si>
  <si>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</si>
  <si>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</si>
  <si>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</si>
  <si>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</si>
  <si>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</si>
  <si>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</si>
  <si>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</si>
  <si>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</si>
  <si>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</si>
  <si>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</si>
  <si>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</si>
  <si>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</si>
  <si>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</si>
  <si>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</si>
  <si>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</si>
  <si>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</si>
  <si>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</si>
  <si>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</si>
  <si>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</si>
  <si>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</si>
  <si>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</si>
  <si>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</si>
  <si>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</si>
  <si>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</si>
  <si>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</si>
  <si>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</si>
  <si>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</si>
  <si>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</si>
  <si>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</si>
  <si>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</si>
  <si>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</si>
  <si>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</si>
  <si>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</si>
  <si>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</si>
  <si>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</si>
  <si>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</si>
  <si>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</si>
  <si>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</si>
  <si>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</si>
  <si>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</si>
  <si>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</si>
  <si>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</si>
  <si>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</si>
  <si>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</si>
  <si>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</si>
  <si>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</si>
  <si>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</si>
  <si>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</si>
  <si>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</si>
  <si>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</si>
  <si>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</si>
  <si>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</si>
  <si>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</si>
  <si>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</si>
  <si>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</si>
  <si>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</si>
  <si>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</si>
  <si>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</si>
  <si>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</si>
  <si>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</si>
  <si>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</si>
  <si>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</si>
  <si>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</si>
  <si>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</si>
  <si>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</si>
  <si>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</si>
  <si>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</si>
  <si>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</si>
  <si>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</si>
  <si>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</si>
  <si>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</si>
  <si>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</si>
  <si>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</si>
  <si>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</si>
  <si>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</si>
  <si>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</si>
  <si>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</si>
  <si>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</si>
  <si>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</si>
  <si>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</si>
  <si>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</si>
  <si>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</si>
  <si>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</si>
  <si>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</si>
  <si>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</si>
  <si>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</si>
  <si>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</si>
  <si>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</si>
  <si>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</si>
  <si>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</si>
  <si>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</si>
  <si>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</si>
  <si>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</si>
  <si>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</si>
  <si>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</si>
  <si>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</si>
  <si>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</si>
  <si>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</si>
  <si>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</si>
  <si>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</si>
  <si>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</si>
  <si>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</si>
  <si>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</si>
  <si>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</si>
  <si>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</si>
  <si>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</si>
  <si>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</si>
  <si>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</si>
  <si>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</si>
  <si>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</si>
  <si>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</si>
  <si>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</si>
  <si>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</si>
  <si>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</si>
  <si>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</si>
  <si>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</si>
  <si>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</si>
  <si>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</si>
  <si>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</si>
  <si>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</si>
  <si>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</si>
  <si>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</si>
  <si>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</si>
  <si>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</si>
  <si>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</si>
  <si>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</si>
  <si>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</si>
  <si>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</si>
  <si>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</si>
  <si>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</si>
  <si>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</si>
  <si>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</si>
  <si>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</si>
  <si>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</si>
  <si>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</si>
  <si>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</si>
  <si>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</si>
  <si>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</si>
  <si>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</si>
  <si>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</si>
  <si>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</si>
  <si>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</si>
  <si>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</si>
  <si>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</si>
  <si>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</si>
  <si>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</si>
  <si>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</si>
  <si>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</si>
  <si>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</si>
  <si>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</si>
  <si>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</si>
  <si>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</si>
  <si>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</si>
  <si>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</si>
  <si>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</si>
  <si>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</si>
  <si>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</si>
  <si>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</si>
  <si>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</si>
  <si>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</si>
  <si>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</si>
  <si>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</si>
  <si>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</si>
  <si>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</si>
  <si>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</si>
  <si>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</si>
  <si>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</si>
  <si>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</si>
  <si>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</si>
  <si>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</si>
  <si>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</si>
  <si>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</si>
  <si>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</si>
  <si>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</si>
  <si>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</si>
  <si>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</si>
  <si>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</si>
  <si>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</si>
  <si>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</si>
  <si>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</si>
  <si>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</si>
  <si>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</si>
  <si>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</si>
  <si>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</si>
  <si>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</si>
  <si>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</si>
  <si>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</si>
  <si>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</si>
  <si>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</si>
  <si>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</si>
  <si>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</si>
  <si>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</si>
  <si>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</si>
  <si>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</si>
  <si>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</si>
  <si>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</si>
  <si>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</si>
  <si>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</si>
  <si>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</si>
  <si>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</si>
  <si>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</si>
  <si>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</si>
  <si>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</si>
  <si>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</si>
  <si>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</si>
  <si>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</si>
  <si>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</si>
  <si>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</si>
  <si>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</si>
  <si>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</si>
  <si>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</si>
  <si>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</si>
  <si>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</si>
  <si>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</si>
  <si>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</si>
  <si>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</si>
  <si>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</si>
  <si>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</si>
  <si>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</si>
  <si>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</si>
  <si>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</si>
  <si>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</si>
  <si>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</si>
  <si>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</si>
  <si>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</si>
  <si>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</si>
  <si>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</si>
  <si>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</si>
  <si>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</si>
  <si>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</si>
  <si>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</si>
  <si>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</si>
  <si>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</si>
  <si>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</si>
  <si>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</si>
  <si>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</si>
  <si>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</si>
  <si>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</si>
  <si>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</si>
  <si>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</si>
  <si>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</si>
  <si>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</si>
  <si>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</si>
  <si>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</si>
  <si>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</si>
  <si>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</si>
  <si>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</si>
  <si>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</si>
  <si>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</si>
  <si>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</si>
  <si>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</si>
  <si>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</si>
  <si>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</si>
  <si>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</si>
  <si>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</si>
  <si>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</si>
  <si>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</si>
  <si>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</si>
  <si>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</si>
  <si>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</si>
  <si>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</si>
  <si>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</si>
  <si>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</si>
  <si>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</si>
  <si>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</si>
  <si>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</si>
  <si>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</si>
  <si>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</si>
  <si>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</si>
  <si>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</si>
  <si>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</si>
  <si>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</si>
  <si>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</si>
  <si>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</si>
  <si>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</si>
  <si>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</si>
  <si>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</si>
  <si>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</si>
  <si>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</si>
  <si>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</si>
  <si>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</si>
  <si>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</si>
  <si>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</si>
  <si>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</si>
  <si>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</si>
  <si>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</si>
  <si>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</si>
  <si>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</si>
  <si>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</si>
  <si>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</si>
  <si>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</si>
  <si>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</si>
  <si>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</si>
  <si>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</si>
  <si>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</si>
  <si>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</si>
  <si>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</si>
  <si>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</si>
  <si>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</si>
  <si>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</si>
  <si>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</si>
  <si>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</si>
  <si>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</si>
  <si>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</si>
  <si>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</si>
  <si>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</si>
  <si>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</si>
  <si>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</si>
  <si>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</si>
  <si>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</si>
  <si>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</si>
  <si>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</si>
  <si>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</si>
  <si>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</si>
  <si>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</si>
  <si>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</si>
  <si>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</si>
  <si>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</si>
  <si>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</si>
  <si>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</si>
  <si>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</si>
  <si>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</si>
  <si>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</si>
  <si>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</si>
  <si>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</si>
  <si>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</si>
  <si>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</si>
  <si>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</si>
  <si>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</si>
  <si>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</si>
  <si>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</si>
  <si>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</si>
  <si>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</si>
  <si>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</si>
  <si>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</si>
  <si>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</si>
  <si>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</si>
  <si>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</si>
  <si>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</si>
  <si>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</si>
  <si>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</si>
  <si>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</si>
  <si>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</si>
  <si>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</si>
  <si>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</si>
  <si>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</si>
  <si>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</si>
  <si>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</si>
  <si>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</si>
  <si>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</si>
  <si>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</si>
  <si>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</si>
  <si>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</si>
  <si>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</si>
  <si>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</si>
  <si>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</si>
  <si>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</si>
  <si>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</si>
  <si>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</si>
  <si>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</si>
  <si>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</si>
  <si>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</si>
  <si>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</si>
  <si>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</si>
  <si>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</si>
  <si>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</si>
  <si>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</si>
  <si>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</si>
  <si>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</si>
  <si>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</si>
  <si>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</si>
  <si>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</si>
  <si>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</si>
  <si>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</si>
  <si>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</si>
  <si>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</si>
  <si>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</si>
  <si>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</si>
  <si>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</si>
  <si>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</si>
  <si>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</si>
  <si>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</si>
  <si>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</si>
  <si>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</si>
  <si>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</si>
  <si>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</si>
  <si>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</si>
  <si>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</si>
  <si>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</si>
  <si>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</si>
  <si>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</si>
  <si>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</si>
  <si>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</si>
  <si>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</si>
  <si>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</si>
  <si>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</si>
  <si>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</si>
  <si>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</si>
  <si>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</si>
  <si>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</si>
  <si>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</si>
  <si>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</si>
  <si>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</si>
  <si>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</si>
  <si>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</si>
  <si>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</si>
  <si>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</si>
  <si>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</si>
  <si>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</si>
  <si>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</si>
  <si>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</si>
  <si>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</si>
  <si>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</si>
  <si>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</si>
  <si>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</si>
  <si>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</si>
  <si>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</si>
  <si>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</si>
  <si>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</si>
  <si>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</si>
  <si>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</si>
  <si>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</si>
  <si>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</si>
  <si>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</si>
  <si>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</si>
  <si>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</si>
  <si>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</si>
  <si>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</si>
  <si>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</si>
  <si>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</si>
  <si>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</si>
  <si>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</si>
  <si>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</si>
  <si>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</si>
  <si>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</si>
  <si>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</si>
  <si>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</si>
  <si>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</si>
  <si>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</si>
  <si>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</si>
  <si>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</si>
  <si>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</si>
  <si>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</si>
  <si>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</si>
  <si>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</si>
  <si>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</si>
  <si>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</si>
  <si>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</si>
  <si>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</si>
  <si>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</si>
  <si>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</si>
  <si>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</si>
  <si>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</si>
  <si>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</si>
  <si>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</si>
  <si>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</si>
  <si>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</si>
  <si>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</si>
  <si>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</si>
  <si>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</si>
  <si>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</si>
  <si>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</si>
  <si>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</si>
  <si>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</si>
  <si>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</si>
  <si>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</si>
  <si>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</si>
  <si>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</si>
  <si>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</si>
  <si>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</si>
  <si>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</si>
  <si>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</si>
  <si>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</si>
  <si>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</si>
  <si>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</si>
  <si>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</si>
  <si>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</si>
  <si>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</si>
  <si>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</si>
  <si>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</si>
  <si>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</si>
  <si>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</si>
  <si>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</si>
  <si>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</si>
  <si>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</si>
  <si>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</si>
  <si>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</si>
  <si>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</si>
  <si>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</si>
  <si>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</si>
  <si>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</si>
  <si>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</si>
  <si>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</si>
  <si>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</si>
  <si>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</si>
  <si>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</si>
  <si>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</si>
  <si>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</si>
  <si>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</si>
  <si>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</si>
  <si>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</si>
  <si>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</si>
  <si>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</si>
  <si>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</si>
  <si>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</si>
  <si>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</si>
  <si>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</si>
  <si>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</si>
  <si>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</si>
  <si>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</si>
  <si>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</si>
  <si>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</si>
  <si>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</si>
  <si>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</si>
  <si>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</si>
  <si>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</si>
  <si>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</si>
  <si>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</si>
  <si>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</si>
  <si>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</si>
  <si>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</si>
  <si>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</si>
  <si>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</si>
  <si>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</si>
  <si>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</si>
  <si>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</si>
  <si>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</si>
  <si>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</si>
  <si>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</si>
  <si>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</si>
  <si>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</si>
  <si>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</si>
  <si>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</si>
  <si>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</si>
  <si>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</si>
  <si>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</si>
  <si>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</si>
  <si>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</si>
  <si>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</si>
  <si>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</si>
  <si>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</si>
  <si>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</si>
  <si>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</si>
  <si>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</si>
  <si>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</si>
  <si>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</si>
  <si>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</si>
  <si>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</si>
  <si>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</si>
  <si>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</si>
  <si>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</si>
  <si>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</si>
  <si>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</si>
  <si>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</si>
  <si>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</si>
  <si>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</si>
  <si>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</si>
  <si>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</si>
  <si>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</si>
  <si>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</si>
  <si>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</si>
  <si>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</si>
  <si>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</si>
  <si>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</si>
  <si>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</si>
  <si>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</si>
  <si>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</si>
  <si>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</si>
  <si>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</si>
  <si>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</si>
  <si>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</si>
  <si>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</si>
  <si>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</si>
  <si>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</si>
  <si>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</si>
  <si>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</si>
  <si>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</si>
  <si>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</si>
  <si>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</si>
  <si>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</si>
  <si>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</si>
  <si>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</si>
  <si>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</si>
  <si>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</si>
  <si>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</si>
  <si>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</si>
  <si>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</si>
  <si>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</si>
  <si>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</si>
  <si>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</si>
  <si>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</si>
  <si>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</si>
  <si>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</si>
  <si>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</si>
  <si>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</si>
  <si>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</si>
  <si>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</si>
  <si>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</si>
  <si>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</si>
  <si>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</si>
  <si>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</si>
  <si>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</si>
  <si>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</si>
  <si>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</si>
  <si>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</si>
  <si>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</si>
  <si>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</si>
  <si>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</si>
  <si>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</si>
  <si>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</si>
  <si>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</si>
  <si>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</si>
  <si>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</si>
  <si>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</si>
  <si>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</si>
  <si>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</si>
  <si>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</si>
  <si>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</si>
  <si>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</si>
  <si>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</si>
  <si>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</si>
  <si>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</si>
  <si>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</si>
  <si>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</si>
  <si>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</si>
  <si>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</si>
  <si>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</si>
  <si>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</si>
  <si>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</si>
  <si>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</si>
  <si>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</si>
  <si>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</si>
  <si>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</si>
  <si>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</si>
  <si>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</si>
  <si>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</si>
  <si>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</si>
  <si>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</si>
  <si>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</si>
  <si>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</si>
  <si>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</si>
  <si>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</si>
  <si>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</si>
  <si>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</si>
  <si>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</si>
  <si>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</si>
  <si>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</si>
  <si>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</si>
  <si>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</si>
  <si>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</si>
  <si>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</si>
  <si>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</si>
  <si>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</si>
  <si>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</si>
  <si>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</si>
  <si>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</si>
  <si>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</si>
  <si>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</si>
  <si>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</si>
  <si>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</si>
  <si>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</si>
  <si>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</si>
  <si>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</si>
  <si>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</si>
  <si>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</si>
  <si>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</si>
  <si>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</si>
  <si>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</si>
  <si>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</si>
  <si>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</si>
  <si>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</si>
  <si>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</si>
  <si>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</si>
  <si>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</si>
  <si>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</si>
  <si>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</si>
  <si>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</si>
  <si>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</si>
  <si>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</si>
  <si>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</si>
  <si>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</si>
  <si>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</si>
  <si>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</si>
  <si>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</si>
  <si>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</si>
  <si>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</si>
  <si>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</si>
  <si>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</si>
  <si>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</si>
  <si>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</si>
  <si>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</si>
  <si>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</si>
  <si>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</si>
  <si>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</si>
  <si>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</si>
  <si>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</si>
  <si>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</si>
  <si>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</si>
  <si>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</si>
  <si>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</si>
  <si>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</si>
  <si>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</si>
  <si>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</si>
  <si>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</si>
  <si>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</si>
  <si>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</si>
  <si>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</si>
  <si>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</si>
  <si>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</si>
  <si>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</si>
  <si>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</si>
  <si>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</si>
  <si>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</si>
  <si>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</si>
  <si>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</si>
  <si>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</si>
  <si>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</si>
  <si>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</si>
  <si>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</si>
  <si>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</si>
  <si>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</si>
  <si>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</si>
  <si>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</si>
  <si>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</si>
  <si>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</si>
  <si>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</si>
  <si>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</si>
  <si>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</si>
  <si>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</si>
  <si>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</si>
  <si>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</si>
  <si>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</si>
  <si>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</si>
  <si>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</si>
  <si>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</si>
  <si>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</si>
  <si>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</si>
  <si>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</si>
  <si>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</si>
  <si>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</si>
  <si>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</si>
  <si>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</si>
  <si>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</si>
  <si>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</si>
  <si>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</si>
  <si>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</si>
  <si>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</si>
  <si>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</si>
  <si>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</si>
  <si>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</si>
  <si>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</si>
  <si>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</si>
  <si>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</si>
  <si>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</si>
  <si>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</si>
  <si>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</si>
  <si>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</si>
  <si>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</si>
  <si>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</si>
  <si>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</si>
  <si>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</si>
  <si>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</si>
  <si>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</si>
  <si>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</si>
  <si>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</si>
  <si>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</si>
  <si>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</si>
  <si>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</si>
  <si>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</si>
  <si>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</si>
  <si>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</si>
  <si>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</si>
  <si>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</si>
  <si>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</si>
  <si>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</si>
  <si>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</si>
  <si>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</si>
  <si>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</si>
  <si>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</si>
  <si>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</si>
  <si>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</si>
  <si>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</si>
  <si>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</si>
  <si>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</si>
  <si>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</si>
  <si>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</si>
  <si>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</si>
  <si>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</si>
  <si>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</si>
  <si>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</si>
  <si>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</si>
  <si>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</si>
  <si>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</si>
  <si>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</si>
  <si>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</si>
  <si>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</si>
  <si>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</si>
  <si>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</si>
  <si>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</si>
  <si>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</si>
  <si>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</si>
  <si>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</si>
  <si>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</si>
  <si>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</si>
  <si>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</si>
  <si>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</si>
  <si>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</si>
  <si>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</si>
  <si>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</si>
  <si>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</si>
  <si>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</si>
  <si>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</si>
  <si>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</si>
  <si>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</si>
  <si>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</si>
  <si>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</si>
  <si>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</si>
  <si>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</si>
  <si>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</si>
  <si>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</si>
  <si>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</si>
  <si>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</si>
  <si>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</si>
  <si>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</si>
  <si>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</si>
  <si>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</si>
  <si>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</si>
  <si>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</si>
  <si>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</si>
  <si>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</si>
  <si>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</si>
  <si>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</si>
  <si>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</si>
  <si>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</si>
  <si>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</si>
  <si>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</si>
  <si>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</si>
  <si>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</si>
  <si>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</si>
  <si>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</si>
  <si>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</si>
  <si>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</si>
  <si>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</si>
  <si>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</si>
  <si>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</si>
  <si>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</si>
  <si>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</si>
  <si>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</si>
  <si>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</si>
  <si>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</si>
  <si>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</si>
  <si>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</si>
  <si>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</si>
  <si>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</si>
  <si>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</si>
  <si>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</si>
  <si>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</si>
  <si>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</si>
  <si>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</si>
  <si>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</si>
  <si>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</si>
  <si>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</si>
  <si>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</si>
  <si>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</si>
  <si>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</si>
  <si>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</si>
  <si>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</si>
  <si>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</si>
  <si>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</si>
  <si>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</si>
  <si>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</si>
  <si>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</si>
  <si>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</si>
  <si>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</si>
  <si>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</si>
  <si>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</si>
  <si>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</si>
  <si>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</si>
  <si>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</si>
  <si>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</si>
  <si>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</si>
  <si>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</si>
  <si>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</si>
  <si>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</si>
  <si>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</si>
  <si>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</si>
  <si>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</si>
  <si>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</si>
  <si>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</si>
  <si>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</si>
  <si>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</si>
  <si>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</si>
  <si>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</si>
  <si>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</si>
  <si>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</si>
  <si>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</si>
  <si>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</si>
  <si>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</si>
  <si>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</si>
  <si>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</si>
  <si>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</si>
  <si>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</si>
  <si>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</si>
  <si>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</si>
  <si>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</si>
  <si>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</si>
  <si>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</si>
  <si>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</si>
  <si>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</si>
  <si>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</si>
  <si>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</si>
  <si>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</si>
  <si>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</si>
  <si>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</si>
  <si>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</si>
  <si>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</si>
  <si>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</si>
  <si>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</si>
  <si>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</si>
  <si>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</si>
  <si>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</si>
  <si>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</si>
  <si>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</si>
  <si>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</si>
  <si>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</si>
  <si>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</si>
  <si>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</si>
  <si>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</si>
  <si>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</si>
  <si>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</si>
  <si>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</si>
  <si>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</si>
  <si>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</si>
  <si>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</si>
  <si>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</si>
  <si>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</si>
  <si>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</si>
  <si>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</si>
  <si>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</si>
  <si>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</si>
  <si>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</si>
  <si>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</si>
  <si>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</si>
  <si>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</si>
  <si>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</si>
  <si>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</si>
  <si>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</si>
  <si>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</si>
  <si>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</si>
  <si>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</si>
  <si>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</si>
  <si>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</si>
  <si>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</si>
  <si>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</si>
  <si>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</si>
  <si>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</si>
  <si>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</si>
  <si>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</si>
  <si>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</si>
  <si>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</si>
  <si>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</si>
  <si>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</si>
  <si>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</si>
  <si>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</si>
  <si>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</si>
  <si>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</si>
  <si>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</si>
  <si>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</si>
  <si>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</si>
  <si>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</si>
  <si>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</si>
  <si>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</si>
  <si>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</si>
  <si>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</si>
  <si>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</si>
  <si>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</si>
  <si>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</si>
  <si>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</si>
  <si>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</si>
  <si>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</si>
  <si>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</si>
  <si>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</si>
  <si>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</si>
  <si>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</si>
  <si>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</si>
  <si>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</si>
  <si>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</si>
  <si>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</si>
  <si>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</si>
  <si>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</si>
  <si>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</si>
  <si>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</si>
  <si>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</si>
  <si>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</si>
  <si>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</si>
  <si>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</si>
  <si>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</si>
  <si>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</si>
  <si>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</si>
  <si>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</si>
  <si>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</si>
  <si>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</si>
  <si>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</si>
  <si>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</si>
  <si>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</si>
  <si>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</si>
  <si>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</si>
  <si>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</si>
  <si>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</si>
  <si>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</si>
  <si>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</si>
  <si>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</si>
  <si>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</si>
  <si>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</si>
  <si>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</si>
  <si>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</si>
  <si>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</si>
  <si>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</si>
  <si>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</si>
  <si>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</si>
  <si>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</si>
  <si>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</si>
  <si>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</si>
  <si>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</si>
  <si>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</si>
  <si>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</si>
  <si>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</si>
  <si>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</si>
  <si>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</si>
  <si>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</si>
  <si>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</si>
  <si>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</si>
  <si>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</si>
  <si>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</si>
  <si>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</si>
  <si>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</si>
  <si>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</si>
  <si>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</si>
  <si>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</si>
  <si>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</si>
  <si>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</si>
  <si>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</si>
  <si>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</si>
  <si>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</si>
  <si>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</si>
  <si>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</si>
  <si>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</si>
  <si>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</si>
  <si>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</si>
  <si>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</si>
  <si>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</si>
  <si>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</si>
  <si>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</si>
  <si>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</si>
  <si>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</si>
  <si>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</si>
  <si>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</si>
  <si>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</si>
  <si>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</si>
  <si>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</si>
  <si>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</si>
  <si>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</si>
  <si>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</si>
  <si>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</si>
  <si>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</si>
  <si>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</si>
  <si>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</si>
  <si>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</si>
  <si>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</si>
  <si>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</si>
  <si>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</si>
  <si>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</si>
  <si>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</si>
  <si>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</si>
  <si>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</si>
  <si>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</si>
  <si>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</si>
  <si>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</si>
  <si>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</si>
  <si>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</si>
  <si>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</si>
  <si>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</si>
  <si>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</si>
  <si>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</si>
  <si>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</si>
  <si>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</si>
  <si>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</si>
  <si>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</si>
  <si>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</si>
  <si>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</si>
  <si>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</si>
  <si>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</si>
  <si>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</si>
  <si>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</si>
  <si>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</si>
  <si>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</si>
  <si>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</si>
  <si>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</si>
  <si>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</si>
  <si>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</si>
  <si>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</si>
  <si>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</si>
  <si>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</si>
  <si>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</si>
  <si>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</si>
  <si>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</si>
  <si>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</si>
  <si>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</si>
  <si>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</si>
  <si>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</si>
  <si>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</si>
  <si>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</si>
  <si>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</si>
  <si>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</si>
  <si>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</si>
  <si>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</si>
  <si>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</si>
  <si>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</si>
  <si>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</si>
  <si>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</si>
  <si>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</si>
  <si>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</si>
  <si>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</si>
  <si>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</si>
  <si>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</si>
  <si>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</si>
  <si>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</si>
  <si>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</si>
  <si>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</si>
  <si>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</si>
  <si>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</si>
  <si>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</si>
  <si>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</si>
  <si>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</si>
  <si>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</si>
  <si>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</si>
  <si>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</si>
  <si>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</si>
  <si>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</si>
  <si>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</si>
  <si>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</si>
  <si>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</si>
  <si>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</si>
  <si>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</si>
  <si>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</si>
  <si>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</si>
  <si>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</si>
  <si>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</si>
  <si>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</si>
  <si>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</si>
  <si>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</si>
  <si>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</si>
  <si>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</si>
  <si>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</si>
  <si>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</si>
  <si>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</si>
  <si>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</si>
  <si>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</si>
  <si>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</si>
  <si>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</si>
  <si>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</si>
  <si>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</si>
  <si>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</si>
  <si>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</si>
  <si>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</si>
  <si>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</si>
  <si>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</si>
  <si>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</si>
  <si>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</si>
  <si>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</si>
  <si>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</si>
  <si>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</si>
  <si>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</si>
  <si>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</si>
  <si>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</si>
  <si>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</si>
  <si>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</si>
  <si>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</si>
  <si>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</si>
  <si>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</si>
  <si>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</si>
  <si>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</si>
  <si>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</si>
  <si>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</si>
  <si>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</si>
  <si>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</si>
  <si>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</si>
  <si>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</si>
  <si>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</si>
  <si>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</si>
  <si>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</si>
  <si>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</si>
  <si>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</si>
  <si>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</si>
  <si>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</si>
  <si>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</si>
  <si>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</si>
  <si>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</si>
  <si>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</si>
  <si>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</si>
  <si>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</si>
  <si>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</si>
  <si>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</si>
  <si>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</si>
  <si>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</si>
  <si>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</si>
  <si>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</si>
  <si>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</si>
  <si>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</si>
  <si>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</si>
  <si>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</si>
  <si>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</si>
  <si>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</si>
  <si>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</si>
  <si>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</si>
  <si>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</si>
  <si>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</si>
  <si>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</si>
  <si>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</si>
  <si>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</si>
  <si>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</si>
  <si>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</si>
  <si>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</si>
  <si>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</si>
  <si>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</si>
  <si>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</si>
  <si>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</si>
  <si>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</si>
  <si>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</si>
  <si>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</si>
  <si>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</si>
  <si>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</si>
  <si>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</si>
  <si>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</si>
  <si>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</si>
  <si>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</si>
  <si>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</si>
  <si>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</si>
  <si>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</si>
  <si>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</si>
  <si>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</si>
  <si>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</si>
  <si>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</si>
  <si>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</si>
  <si>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</si>
  <si>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</si>
  <si>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</si>
  <si>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</si>
  <si>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</si>
  <si>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</si>
  <si>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</si>
  <si>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</si>
  <si>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</si>
  <si>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</si>
  <si>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</si>
  <si>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</si>
  <si>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</si>
  <si>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</si>
  <si>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</si>
  <si>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</si>
  <si>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</si>
  <si>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</si>
  <si>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</si>
  <si>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</si>
  <si>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</si>
  <si>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</si>
  <si>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</si>
  <si>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</si>
  <si>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</si>
  <si>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</si>
  <si>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</si>
  <si>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</si>
  <si>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</si>
  <si>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</si>
  <si>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</si>
  <si>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</si>
  <si>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</si>
  <si>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</si>
  <si>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</si>
  <si>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</si>
  <si>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</si>
  <si>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</si>
  <si>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</si>
  <si>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</si>
  <si>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</si>
  <si>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</si>
  <si>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</si>
  <si>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</si>
  <si>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</si>
  <si>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</si>
  <si>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</si>
  <si>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</si>
  <si>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</si>
  <si>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</si>
  <si>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</si>
  <si>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</si>
  <si>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</si>
  <si>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</si>
  <si>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</si>
  <si>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</si>
  <si>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</si>
  <si>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</si>
  <si>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</si>
  <si>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</si>
  <si>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</si>
  <si>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</si>
  <si>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</si>
  <si>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</si>
  <si>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</si>
  <si>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</si>
  <si>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</si>
  <si>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</si>
  <si>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</si>
  <si>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</si>
  <si>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</si>
  <si>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</si>
  <si>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</si>
  <si>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</si>
  <si>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</si>
  <si>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</si>
  <si>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</si>
  <si>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</si>
  <si>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</si>
  <si>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</si>
  <si>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</si>
  <si>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</si>
  <si>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</si>
  <si>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</si>
  <si>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</si>
  <si>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</si>
  <si>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</si>
  <si>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</si>
  <si>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</si>
  <si>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</si>
  <si>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</si>
  <si>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</si>
  <si>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</si>
  <si>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</si>
  <si>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</si>
  <si>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</si>
  <si>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</si>
  <si>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</si>
  <si>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</si>
  <si>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</si>
  <si>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</si>
  <si>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</si>
  <si>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</si>
  <si>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</si>
  <si>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</si>
  <si>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</si>
  <si>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</si>
  <si>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</si>
  <si>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</si>
  <si>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</si>
  <si>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</si>
  <si>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</si>
  <si>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</si>
  <si>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</si>
  <si>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</si>
  <si>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</si>
  <si>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</si>
  <si>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</si>
  <si>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</si>
  <si>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</si>
  <si>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</si>
  <si>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</si>
  <si>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</si>
  <si>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</si>
  <si>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</si>
  <si>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</si>
  <si>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</si>
  <si>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</si>
  <si>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</si>
  <si>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</si>
  <si>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</si>
  <si>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</si>
  <si>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</si>
  <si>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</si>
  <si>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</si>
  <si>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</si>
  <si>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</si>
  <si>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</si>
  <si>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</si>
  <si>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</si>
  <si>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</si>
  <si>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</si>
  <si>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</si>
  <si>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</si>
  <si>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</si>
  <si>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</si>
  <si>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</si>
  <si>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</si>
  <si>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</si>
  <si>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</si>
  <si>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</si>
  <si>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</si>
  <si>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</si>
  <si>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</si>
  <si>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</si>
  <si>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</si>
  <si>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</si>
  <si>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</si>
  <si>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</si>
  <si>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</si>
  <si>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</si>
  <si>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</si>
  <si>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</si>
  <si>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</si>
  <si>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</si>
  <si>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</si>
  <si>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</si>
  <si>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</si>
  <si>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</si>
  <si>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</si>
  <si>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</si>
  <si>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</si>
  <si>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</si>
  <si>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</si>
  <si>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</si>
  <si>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</si>
  <si>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</si>
  <si>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</si>
  <si>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</si>
  <si>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</si>
  <si>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</si>
  <si>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</si>
  <si>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</si>
  <si>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</si>
  <si>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</si>
  <si>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</si>
  <si>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</si>
  <si>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</si>
  <si>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</si>
  <si>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</si>
  <si>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</si>
  <si>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</si>
  <si>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</si>
  <si>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</si>
  <si>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</si>
  <si>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</si>
  <si>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</si>
  <si>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</si>
  <si>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</si>
  <si>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</si>
  <si>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</si>
  <si>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</si>
  <si>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</si>
  <si>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</si>
  <si>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</si>
  <si>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</si>
  <si>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</si>
  <si>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</si>
  <si>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</si>
  <si>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</si>
  <si>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</si>
  <si>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</si>
  <si>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</si>
  <si>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</si>
  <si>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</si>
  <si>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</si>
  <si>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</si>
  <si>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</si>
  <si>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</si>
  <si>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</si>
  <si>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</si>
  <si>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</si>
  <si>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</si>
  <si>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</si>
  <si>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</si>
  <si>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</si>
  <si>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</si>
  <si>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</si>
  <si>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</si>
  <si>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</si>
  <si>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</si>
  <si>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</si>
  <si>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</si>
  <si>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</si>
  <si>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</si>
  <si>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</si>
  <si>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</si>
  <si>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</si>
  <si>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</si>
  <si>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</si>
  <si>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</si>
  <si>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</si>
  <si>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</si>
  <si>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</si>
  <si>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</si>
  <si>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</si>
  <si>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</si>
  <si>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</si>
  <si>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</si>
  <si>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</si>
  <si>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</si>
  <si>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</si>
  <si>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</si>
  <si>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</si>
  <si>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</si>
  <si>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</si>
  <si>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</si>
  <si>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</si>
  <si>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</si>
  <si>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</si>
  <si>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</si>
  <si>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</si>
  <si>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</si>
  <si>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</si>
  <si>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</si>
  <si>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</si>
  <si>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</si>
  <si>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</si>
  <si>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</si>
  <si>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</si>
  <si>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</si>
  <si>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</si>
  <si>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</si>
  <si>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</si>
  <si>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</si>
  <si>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</si>
  <si>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</si>
  <si>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</si>
  <si>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</si>
  <si>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</si>
  <si>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</si>
  <si>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</si>
  <si>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</si>
  <si>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</si>
  <si>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</si>
  <si>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</si>
  <si>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</si>
  <si>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</si>
  <si>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</si>
  <si>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</si>
  <si>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</si>
  <si>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</si>
  <si>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</si>
  <si>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</si>
  <si>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</si>
  <si>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</si>
  <si>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</si>
  <si>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</si>
  <si>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</si>
  <si>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</si>
  <si>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</si>
  <si>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</si>
  <si>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</si>
  <si>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</si>
  <si>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</si>
  <si>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</si>
  <si>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</si>
  <si>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</si>
  <si>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</si>
  <si>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</si>
  <si>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</si>
  <si>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</si>
  <si>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</si>
  <si>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</si>
  <si>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</si>
  <si>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</si>
  <si>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</si>
  <si>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</si>
  <si>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</si>
  <si>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</si>
  <si>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</si>
  <si>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</si>
  <si>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</si>
  <si>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</si>
  <si>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</si>
  <si>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</si>
  <si>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</si>
  <si>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</si>
  <si>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</si>
  <si>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</si>
  <si>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</si>
  <si>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</si>
  <si>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</si>
  <si>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</si>
  <si>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</si>
  <si>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</si>
  <si>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</si>
  <si>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</si>
  <si>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</si>
  <si>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</si>
  <si>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</si>
  <si>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</si>
  <si>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</si>
  <si>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</si>
  <si>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</si>
  <si>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</si>
  <si>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</si>
  <si>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</si>
  <si>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</si>
  <si>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</si>
  <si>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</si>
  <si>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</si>
  <si>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</si>
  <si>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</si>
  <si>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</si>
  <si>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</si>
  <si>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</si>
  <si>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</si>
  <si>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</si>
  <si>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</si>
  <si>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</si>
  <si>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</si>
  <si>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</si>
  <si>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</si>
  <si>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</si>
  <si>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</si>
  <si>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</si>
  <si>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</si>
  <si>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</si>
  <si>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</si>
  <si>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</si>
  <si>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</si>
  <si>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</si>
  <si>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</si>
  <si>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</si>
  <si>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</si>
  <si>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</si>
  <si>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</si>
  <si>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</si>
  <si>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</si>
  <si>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</si>
  <si>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</si>
  <si>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</si>
  <si>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</si>
  <si>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</si>
  <si>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</si>
  <si>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</si>
  <si>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</si>
  <si>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</si>
  <si>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</si>
  <si>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</si>
  <si>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</si>
  <si>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</si>
  <si>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</si>
  <si>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</si>
  <si>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</si>
  <si>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</si>
  <si>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</si>
  <si>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</si>
  <si>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</si>
  <si>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</si>
  <si>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</si>
  <si>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</si>
  <si>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</si>
  <si>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</si>
  <si>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</si>
  <si>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</si>
  <si>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</si>
  <si>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</si>
  <si>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</si>
  <si>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</si>
  <si>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</si>
  <si>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</si>
  <si>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</si>
  <si>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</si>
  <si>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</si>
  <si>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</si>
  <si>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</si>
  <si>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</si>
  <si>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</si>
  <si>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</si>
  <si>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</si>
  <si>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</si>
  <si>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</si>
  <si>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</si>
  <si>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</si>
  <si>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</si>
  <si>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</si>
  <si>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</si>
  <si>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</si>
  <si>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</si>
  <si>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</si>
  <si>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</si>
  <si>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</si>
  <si>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</si>
  <si>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</si>
  <si>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</si>
  <si>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</si>
  <si>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</si>
  <si>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</si>
  <si>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</si>
  <si>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</si>
  <si>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</si>
  <si>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</si>
  <si>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</si>
  <si>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</si>
  <si>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</si>
  <si>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</si>
  <si>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</si>
  <si>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</si>
  <si>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</si>
  <si>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</si>
  <si>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</si>
  <si>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</si>
  <si>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</si>
  <si>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</si>
  <si>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</si>
  <si>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</si>
  <si>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</si>
  <si>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</si>
  <si>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</si>
  <si>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</si>
  <si>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</si>
  <si>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</si>
  <si>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</si>
  <si>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</si>
  <si>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</si>
  <si>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</si>
  <si>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</si>
  <si>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</si>
  <si>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</si>
  <si>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</si>
  <si>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</si>
  <si>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</si>
  <si>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</si>
  <si>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</si>
  <si>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</si>
  <si>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</si>
  <si>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</si>
  <si>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</si>
  <si>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</si>
  <si>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</si>
  <si>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</si>
  <si>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</si>
  <si>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</si>
  <si>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</si>
  <si>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</si>
  <si>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</si>
  <si>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</si>
  <si>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</si>
  <si>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</si>
  <si>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</si>
  <si>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</si>
  <si>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</si>
  <si>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</si>
  <si>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</si>
  <si>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</si>
  <si>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</si>
  <si>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</si>
  <si>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</si>
  <si>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</si>
  <si>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</si>
  <si>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</si>
  <si>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</si>
  <si>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</si>
  <si>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</si>
  <si>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</si>
  <si>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</si>
  <si>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</si>
  <si>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</si>
  <si>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</si>
  <si>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</si>
  <si>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</si>
  <si>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</si>
  <si>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</si>
  <si>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</si>
  <si>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</si>
  <si>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</si>
  <si>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</si>
  <si>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</si>
  <si>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</si>
  <si>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</si>
  <si>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</si>
  <si>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</si>
  <si>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</si>
  <si>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</si>
  <si>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</si>
  <si>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</si>
  <si>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</si>
  <si>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</si>
  <si>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</si>
  <si>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</si>
  <si>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</si>
  <si>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</si>
  <si>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</si>
  <si>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</si>
  <si>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</si>
  <si>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</si>
  <si>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</si>
  <si>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</si>
  <si>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</si>
  <si>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</si>
  <si>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</si>
  <si>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</si>
  <si>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</si>
  <si>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</si>
  <si>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</si>
  <si>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</si>
  <si>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</si>
  <si>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</si>
  <si>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</si>
  <si>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</si>
  <si>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</si>
  <si>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</si>
  <si>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</si>
  <si>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</si>
  <si>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</si>
  <si>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</si>
  <si>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</si>
  <si>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</si>
  <si>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</si>
  <si>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</si>
  <si>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</si>
  <si>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</si>
  <si>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</si>
  <si>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</si>
  <si>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</si>
  <si>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</si>
  <si>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</si>
  <si>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</si>
  <si>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</si>
  <si>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</si>
  <si>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</si>
  <si>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</si>
  <si>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</si>
  <si>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</si>
  <si>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</si>
  <si>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</si>
  <si>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</si>
  <si>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</si>
  <si>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</si>
  <si>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</si>
  <si>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</si>
  <si>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</si>
  <si>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</si>
  <si>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</si>
  <si>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</si>
  <si>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</si>
  <si>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</si>
  <si>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</si>
  <si>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</si>
  <si>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</si>
  <si>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</si>
  <si>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</si>
  <si>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</si>
  <si>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</si>
  <si>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</si>
  <si>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</si>
  <si>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</si>
  <si>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</si>
  <si>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</si>
  <si>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</si>
  <si>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</si>
  <si>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</si>
  <si>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</si>
  <si>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</si>
  <si>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</si>
  <si>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</si>
  <si>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</si>
  <si>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</si>
  <si>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</si>
  <si>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</si>
  <si>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</si>
  <si>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</si>
  <si>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</si>
  <si>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</si>
  <si>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</si>
  <si>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</si>
  <si>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</si>
  <si>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</si>
  <si>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</si>
  <si>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</si>
  <si>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</si>
  <si>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</si>
  <si>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</si>
  <si>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</si>
  <si>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</si>
  <si>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</si>
  <si>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</si>
  <si>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</si>
  <si>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</si>
  <si>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</si>
  <si>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</si>
  <si>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</si>
  <si>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</si>
  <si>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</si>
  <si>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</si>
  <si>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</si>
  <si>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</si>
  <si>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</si>
  <si>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</si>
  <si>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</si>
  <si>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</si>
  <si>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</si>
  <si>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</si>
  <si>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</si>
  <si>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</si>
  <si>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</si>
  <si>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</si>
  <si>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</si>
  <si>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</si>
  <si>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</si>
  <si>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</si>
  <si>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</si>
  <si>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</si>
  <si>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</si>
  <si>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</si>
  <si>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</si>
  <si>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</si>
  <si>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</si>
  <si>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</si>
  <si>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</si>
  <si>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</si>
  <si>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</si>
  <si>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</si>
  <si>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</si>
  <si>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</si>
  <si>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</si>
  <si>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</si>
  <si>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</si>
  <si>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</si>
  <si>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</si>
  <si>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</si>
  <si>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</si>
  <si>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</si>
  <si>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</si>
  <si>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</si>
  <si>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</si>
  <si>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</si>
  <si>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</si>
  <si>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</si>
  <si>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</si>
  <si>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</si>
  <si>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</si>
  <si>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</si>
  <si>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</si>
  <si>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</si>
  <si>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</si>
  <si>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</si>
  <si>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</si>
  <si>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</si>
  <si>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</si>
  <si>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</si>
  <si>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</si>
  <si>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</si>
  <si>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</si>
  <si>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</si>
  <si>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</si>
  <si>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</si>
  <si>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</si>
  <si>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</si>
  <si>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</si>
  <si>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</si>
  <si>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</si>
  <si>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</si>
  <si>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</si>
  <si>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</si>
  <si>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</si>
  <si>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</si>
  <si>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</si>
  <si>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</si>
  <si>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</si>
  <si>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</si>
  <si>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</si>
  <si>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</si>
  <si>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</si>
  <si>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</si>
  <si>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</si>
  <si>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</si>
  <si>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</si>
  <si>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</si>
  <si>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</si>
  <si>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</si>
  <si>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</si>
  <si>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</si>
  <si>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</si>
  <si>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</si>
  <si>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</si>
  <si>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</si>
  <si>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</si>
  <si>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</si>
  <si>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</si>
  <si>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</si>
  <si>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</si>
  <si>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</si>
  <si>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</si>
  <si>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</si>
  <si>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</si>
  <si>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</si>
  <si>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</si>
  <si>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</si>
  <si>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</si>
  <si>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</si>
  <si>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</si>
  <si>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</si>
  <si>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</si>
  <si>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</si>
  <si>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</si>
  <si>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</si>
  <si>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</si>
  <si>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</si>
  <si>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</si>
  <si>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</si>
  <si>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</si>
  <si>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</si>
  <si>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</si>
  <si>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</si>
  <si>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</si>
  <si>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</si>
  <si>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</si>
  <si>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</si>
  <si>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</si>
  <si>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</si>
  <si>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</si>
  <si>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</si>
  <si>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</si>
  <si>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</si>
  <si>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</si>
  <si>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</si>
  <si>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</si>
  <si>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</si>
  <si>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</si>
  <si>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</si>
  <si>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</si>
  <si>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</si>
  <si>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</si>
  <si>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</si>
  <si>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</si>
  <si>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</si>
  <si>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</si>
  <si>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</si>
  <si>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</si>
  <si>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</si>
  <si>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</si>
  <si>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</si>
  <si>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</si>
  <si>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</si>
  <si>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</si>
  <si>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</si>
  <si>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</si>
  <si>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</si>
  <si>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</si>
  <si>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</si>
  <si>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</si>
  <si>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</si>
  <si>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</si>
  <si>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</si>
  <si>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</si>
  <si>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</si>
  <si>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</si>
  <si>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</si>
  <si>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</si>
  <si>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</si>
  <si>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</si>
  <si>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</si>
  <si>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</si>
  <si>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</si>
  <si>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</si>
  <si>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</si>
  <si>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</si>
  <si>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</si>
  <si>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</si>
  <si>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</si>
  <si>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</si>
  <si>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</si>
  <si>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</si>
  <si>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</si>
  <si>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</si>
  <si>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</si>
  <si>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</si>
  <si>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</si>
  <si>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</si>
  <si>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</si>
  <si>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</si>
  <si>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</si>
  <si>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</si>
  <si>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</si>
  <si>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</si>
  <si>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</si>
  <si>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</si>
  <si>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</si>
  <si>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</si>
  <si>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</si>
  <si>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</si>
  <si>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</si>
  <si>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</si>
  <si>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</si>
  <si>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</si>
  <si>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</si>
  <si>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</si>
  <si>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</si>
  <si>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</si>
  <si>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</si>
  <si>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</si>
  <si>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</si>
  <si>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</si>
  <si>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</si>
  <si>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</si>
  <si>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</si>
  <si>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</si>
  <si>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</si>
  <si>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</si>
  <si>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</si>
  <si>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</si>
  <si>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</si>
  <si>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</si>
  <si>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</si>
  <si>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</si>
  <si>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</si>
  <si>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</si>
  <si>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</si>
  <si>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</si>
  <si>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</si>
  <si>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</si>
  <si>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</si>
  <si>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</si>
  <si>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</si>
  <si>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</si>
  <si>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</si>
  <si>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</si>
  <si>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</si>
  <si>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</si>
  <si>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</si>
  <si>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</si>
  <si>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</si>
  <si>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</si>
  <si>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</si>
  <si>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</si>
  <si>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</si>
  <si>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</si>
  <si>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</si>
  <si>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</si>
  <si>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</si>
  <si>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</si>
  <si>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</si>
  <si>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</si>
  <si>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</si>
  <si>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</si>
  <si>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</si>
  <si>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</si>
  <si>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</si>
  <si>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</si>
  <si>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</si>
  <si>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</si>
  <si>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</si>
  <si>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</si>
  <si>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</si>
  <si>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</si>
  <si>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</si>
  <si>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</si>
  <si>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</si>
  <si>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</si>
  <si>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</si>
  <si>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</si>
  <si>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</si>
  <si>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</si>
  <si>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</si>
  <si>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</si>
  <si>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</si>
  <si>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</si>
  <si>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</si>
  <si>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</si>
  <si>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</si>
  <si>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</si>
  <si>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</si>
  <si>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</si>
  <si>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</si>
  <si>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</si>
  <si>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</si>
  <si>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</si>
  <si>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</si>
  <si>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</si>
  <si>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</si>
  <si>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</si>
  <si>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</si>
  <si>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</si>
  <si>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</si>
  <si>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</si>
  <si>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</si>
  <si>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</si>
  <si>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</si>
  <si>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</si>
  <si>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</si>
  <si>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</si>
  <si>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</si>
  <si>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</si>
  <si>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</si>
  <si>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</si>
  <si>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</si>
  <si>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</si>
  <si>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</si>
  <si>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</si>
  <si>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</si>
  <si>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</si>
  <si>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</si>
  <si>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</si>
  <si>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</si>
  <si>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</si>
  <si>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</si>
  <si>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</si>
  <si>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</si>
  <si>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</si>
  <si>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</si>
  <si>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</si>
  <si>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</si>
  <si>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</si>
  <si>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</si>
  <si>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</si>
  <si>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</si>
  <si>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</si>
  <si>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</si>
  <si>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</si>
  <si>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</si>
  <si>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</si>
  <si>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</si>
  <si>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</si>
  <si>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</si>
  <si>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</si>
  <si>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</si>
  <si>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</si>
  <si>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</si>
  <si>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</si>
  <si>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</si>
  <si>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</si>
  <si>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</si>
  <si>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</si>
  <si>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</si>
  <si>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</si>
  <si>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</si>
  <si>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</si>
  <si>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</si>
  <si>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</si>
  <si>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</si>
  <si>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</si>
  <si>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</si>
  <si>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</si>
  <si>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</si>
  <si>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</si>
  <si>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</si>
  <si>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</si>
  <si>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</si>
  <si>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</si>
  <si>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</si>
  <si>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</si>
  <si>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</si>
  <si>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</si>
  <si>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</si>
  <si>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</si>
  <si>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</si>
  <si>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</si>
  <si>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</si>
  <si>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</si>
  <si>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</si>
  <si>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</si>
  <si>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</si>
  <si>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</si>
  <si>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</si>
  <si>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</si>
  <si>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</si>
  <si>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</si>
  <si>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</si>
  <si>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</si>
  <si>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</si>
  <si>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</si>
  <si>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</si>
  <si>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</si>
  <si>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</si>
  <si>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</si>
  <si>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</si>
  <si>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</si>
  <si>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</si>
  <si>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</si>
  <si>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</si>
  <si>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</si>
  <si>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</si>
  <si>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</si>
  <si>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</si>
  <si>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</si>
  <si>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</si>
  <si>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</si>
  <si>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</si>
  <si>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</si>
  <si>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</si>
  <si>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</si>
  <si>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</si>
  <si>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</si>
  <si>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</si>
  <si>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</si>
  <si>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</si>
  <si>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</si>
  <si>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</si>
  <si>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</si>
  <si>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</si>
  <si>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</si>
  <si>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</si>
  <si>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</si>
  <si>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</si>
  <si>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</si>
  <si>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</si>
  <si>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</si>
  <si>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</si>
  <si>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</si>
  <si>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</si>
  <si>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</si>
  <si>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</si>
  <si>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</si>
  <si>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</si>
  <si>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</si>
  <si>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</si>
  <si>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</si>
  <si>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</si>
  <si>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</si>
  <si>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</si>
  <si>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</si>
  <si>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</si>
  <si>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</si>
  <si>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</si>
  <si>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</si>
  <si>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</si>
  <si>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</si>
  <si>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</si>
  <si>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</si>
  <si>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</si>
  <si>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</si>
  <si>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</si>
  <si>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</si>
  <si>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</si>
  <si>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</si>
  <si>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</si>
  <si>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</si>
  <si>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</si>
  <si>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</si>
  <si>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</si>
  <si>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</si>
  <si>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</si>
  <si>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</si>
  <si>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</si>
  <si>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</si>
  <si>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</si>
  <si>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</si>
  <si>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</si>
  <si>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</si>
  <si>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</si>
  <si>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</si>
  <si>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</si>
  <si>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</si>
  <si>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</si>
  <si>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</si>
  <si>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</si>
  <si>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</si>
  <si>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</si>
  <si>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</si>
  <si>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</si>
  <si>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</si>
  <si>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</si>
  <si>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</si>
  <si>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</si>
  <si>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</si>
  <si>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</si>
  <si>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</si>
  <si>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</si>
  <si>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</si>
  <si>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</si>
  <si>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</si>
  <si>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</si>
  <si>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</si>
  <si>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</si>
  <si>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</si>
  <si>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</si>
  <si>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</si>
  <si>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</si>
  <si>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</si>
  <si>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</si>
  <si>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</si>
  <si>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</si>
  <si>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</si>
  <si>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</si>
  <si>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</si>
  <si>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</si>
  <si>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</si>
  <si>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</si>
  <si>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</si>
  <si>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</si>
  <si>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</si>
  <si>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</si>
  <si>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</si>
  <si>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</si>
  <si>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</si>
  <si>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</si>
  <si>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</si>
  <si>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</si>
  <si>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</si>
  <si>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</si>
  <si>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</si>
  <si>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</si>
  <si>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</si>
  <si>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</si>
  <si>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</si>
  <si>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</si>
  <si>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</si>
  <si>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</si>
  <si>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</si>
  <si>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</si>
  <si>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</si>
  <si>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</si>
  <si>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</si>
  <si>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</si>
  <si>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</si>
  <si>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</si>
  <si>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</si>
  <si>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</si>
  <si>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</si>
  <si>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</si>
  <si>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</si>
  <si>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</si>
  <si>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</si>
  <si>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</si>
  <si>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</si>
  <si>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</si>
  <si>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</si>
  <si>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</si>
  <si>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</si>
  <si>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</si>
  <si>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</si>
  <si>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</si>
  <si>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</si>
  <si>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</si>
  <si>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</si>
  <si>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</si>
  <si>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</si>
  <si>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</si>
  <si>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</si>
  <si>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</si>
  <si>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</si>
  <si>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</si>
  <si>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</si>
  <si>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</si>
  <si>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</si>
  <si>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</si>
  <si>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</si>
  <si>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</si>
  <si>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</si>
  <si>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</si>
  <si>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</si>
  <si>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</si>
  <si>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</si>
  <si>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</si>
  <si>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</si>
  <si>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</si>
  <si>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</si>
  <si>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</si>
  <si>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</si>
  <si>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</si>
  <si>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</si>
  <si>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</si>
  <si>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</si>
  <si>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</si>
  <si>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</si>
  <si>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</si>
  <si>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</si>
  <si>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</si>
  <si>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</si>
  <si>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</si>
  <si>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</si>
  <si>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</si>
  <si>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</si>
  <si>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</si>
  <si>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</si>
  <si>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</si>
  <si>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</si>
  <si>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</si>
  <si>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</si>
  <si>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</si>
  <si>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</si>
  <si>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</si>
  <si>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</si>
  <si>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</si>
  <si>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</si>
  <si>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</si>
  <si>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</si>
  <si>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</si>
  <si>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</si>
  <si>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</si>
  <si>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</si>
  <si>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</si>
  <si>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</si>
  <si>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</si>
  <si>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</si>
  <si>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</si>
  <si>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</si>
  <si>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</si>
  <si>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</si>
  <si>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</si>
  <si>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</si>
  <si>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</si>
  <si>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</si>
  <si>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</si>
  <si>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</si>
  <si>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</si>
  <si>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</si>
  <si>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</si>
  <si>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</si>
  <si>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</si>
  <si>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</si>
  <si>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</si>
  <si>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</si>
  <si>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</si>
  <si>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</si>
  <si>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</si>
  <si>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</si>
  <si>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</si>
  <si>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</si>
  <si>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</si>
  <si>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</si>
  <si>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</si>
  <si>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</si>
  <si>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</si>
  <si>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</si>
  <si>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</si>
  <si>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</si>
  <si>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</si>
  <si>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</si>
  <si>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</si>
  <si>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</si>
  <si>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</si>
  <si>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</si>
  <si>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</si>
  <si>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</si>
  <si>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</si>
  <si>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</si>
  <si>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</si>
  <si>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</si>
  <si>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</si>
  <si>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</si>
  <si>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</si>
  <si>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</si>
  <si>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</si>
  <si>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</si>
  <si>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</si>
  <si>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</si>
  <si>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</si>
  <si>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</si>
  <si>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</si>
  <si>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</si>
  <si>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</si>
  <si>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</si>
  <si>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</si>
  <si>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</si>
  <si>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</si>
  <si>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</si>
  <si>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</si>
  <si>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</si>
  <si>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</si>
  <si>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</si>
  <si>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</si>
  <si>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</si>
  <si>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</si>
  <si>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</si>
  <si>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</si>
  <si>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</si>
  <si>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</si>
  <si>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</si>
  <si>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</si>
  <si>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</si>
  <si>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</si>
  <si>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</si>
  <si>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</si>
  <si>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</si>
  <si>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</si>
  <si>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</si>
  <si>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</si>
  <si>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</si>
  <si>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</si>
  <si>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</si>
  <si>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</si>
  <si>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</si>
  <si>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</si>
  <si>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</si>
  <si>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</si>
  <si>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</si>
  <si>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</si>
  <si>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</si>
  <si>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</si>
  <si>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</si>
  <si>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</si>
  <si>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</si>
  <si>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</si>
  <si>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</si>
  <si>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</si>
  <si>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</si>
  <si>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</si>
  <si>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</si>
  <si>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</si>
  <si>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</si>
  <si>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</si>
  <si>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</si>
  <si>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</si>
  <si>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</si>
  <si>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</si>
  <si>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</si>
  <si>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</si>
  <si>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</si>
  <si>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</si>
  <si>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</si>
  <si>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</si>
  <si>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</si>
  <si>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</si>
  <si>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</si>
  <si>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</si>
  <si>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</si>
  <si>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</si>
  <si>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</si>
  <si>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</si>
  <si>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</si>
  <si>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</si>
  <si>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</si>
  <si>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</si>
  <si>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</si>
  <si>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</si>
  <si>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</si>
  <si>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</si>
  <si>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</si>
  <si>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</si>
  <si>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</si>
  <si>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</si>
  <si>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</si>
  <si>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</si>
  <si>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</si>
  <si>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</si>
  <si>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</si>
  <si>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</si>
  <si>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</si>
  <si>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</si>
  <si>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</si>
  <si>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</si>
  <si>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</si>
  <si>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</si>
  <si>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</si>
  <si>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</si>
  <si>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</si>
  <si>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</si>
  <si>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</si>
  <si>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</si>
  <si>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</si>
  <si>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</si>
  <si>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</si>
  <si>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</si>
  <si>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</si>
  <si>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</si>
  <si>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</si>
  <si>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</si>
  <si>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</si>
  <si>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</si>
  <si>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</si>
  <si>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</si>
  <si>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</si>
  <si>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</si>
  <si>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</si>
  <si>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</si>
  <si>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</si>
  <si>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</si>
  <si>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</si>
  <si>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</si>
  <si>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</si>
  <si>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</si>
  <si>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</si>
  <si>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</si>
  <si>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</si>
  <si>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</si>
  <si>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</si>
  <si>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</si>
  <si>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</si>
  <si>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</si>
  <si>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</si>
  <si>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</si>
  <si>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</si>
  <si>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</si>
  <si>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</si>
  <si>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</si>
  <si>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</si>
  <si>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</si>
  <si>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</si>
  <si>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</si>
  <si>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</si>
  <si>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</si>
  <si>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</si>
  <si>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</si>
  <si>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</si>
  <si>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</si>
  <si>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</si>
  <si>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</si>
  <si>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</si>
  <si>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</si>
  <si>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</si>
  <si>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</si>
  <si>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</si>
  <si>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</si>
  <si>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</si>
  <si>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</si>
  <si>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</si>
  <si>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</si>
  <si>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</si>
  <si>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</si>
  <si>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</si>
  <si>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</si>
  <si>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</si>
  <si>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</si>
  <si>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</si>
  <si>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</si>
  <si>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</si>
  <si>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</si>
  <si>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</si>
  <si>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</si>
  <si>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</si>
  <si>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</si>
  <si>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</si>
  <si>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</si>
  <si>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</si>
  <si>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</si>
  <si>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</si>
  <si>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</si>
  <si>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</si>
  <si>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</si>
  <si>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</si>
  <si>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</si>
  <si>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</si>
  <si>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</si>
  <si>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</si>
  <si>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</si>
  <si>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</si>
  <si>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</si>
  <si>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</si>
  <si>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</si>
  <si>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</si>
  <si>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</si>
  <si>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</si>
  <si>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</si>
  <si>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</si>
  <si>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</si>
  <si>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</si>
  <si>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</si>
  <si>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</si>
  <si>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</si>
  <si>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</si>
  <si>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</si>
  <si>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</si>
  <si>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</si>
  <si>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</si>
  <si>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</si>
  <si>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</si>
  <si>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</si>
  <si>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</si>
  <si>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</si>
  <si>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</si>
  <si>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</si>
  <si>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</si>
  <si>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</si>
  <si>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</si>
  <si>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</si>
  <si>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</si>
  <si>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</si>
  <si>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</si>
  <si>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</si>
  <si>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</si>
  <si>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</si>
  <si>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</si>
  <si>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</si>
  <si>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</si>
  <si>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</si>
  <si>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</si>
  <si>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</si>
  <si>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</si>
  <si>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</si>
  <si>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</si>
  <si>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</si>
  <si>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</si>
  <si>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</si>
  <si>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</si>
  <si>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</si>
  <si>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</si>
  <si>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</si>
  <si>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</si>
  <si>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</si>
  <si>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</si>
  <si>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</si>
  <si>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</si>
  <si>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</si>
  <si>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</si>
  <si>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</si>
  <si>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</si>
  <si>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</si>
  <si>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</si>
  <si>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</si>
  <si>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</si>
  <si>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</si>
  <si>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</si>
  <si>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</si>
  <si>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</si>
  <si>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</si>
  <si>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</si>
  <si>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</si>
  <si>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</si>
  <si>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</si>
  <si>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</si>
  <si>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</si>
  <si>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</si>
  <si>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</si>
  <si>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</si>
  <si>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</si>
  <si>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</si>
  <si>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</si>
  <si>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</si>
  <si>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</si>
  <si>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</si>
  <si>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</si>
  <si>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</si>
  <si>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</si>
  <si>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</si>
  <si>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</si>
  <si>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</si>
  <si>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</si>
  <si>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</si>
  <si>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</si>
  <si>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</si>
  <si>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</si>
  <si>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</si>
  <si>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</si>
  <si>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</si>
  <si>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</si>
  <si>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</si>
  <si>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</si>
  <si>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</si>
  <si>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</si>
  <si>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</si>
  <si>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</si>
  <si>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</si>
  <si>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</si>
  <si>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</si>
  <si>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</si>
  <si>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</si>
  <si>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</si>
  <si>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</si>
  <si>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</si>
  <si>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</si>
  <si>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</si>
  <si>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</si>
  <si>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</si>
  <si>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</si>
  <si>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</si>
  <si>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</si>
  <si>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</si>
  <si>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</si>
  <si>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</si>
  <si>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</si>
  <si>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</si>
  <si>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</si>
  <si>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</si>
  <si>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</si>
  <si>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</si>
  <si>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</si>
  <si>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</si>
  <si>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</si>
  <si>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</si>
  <si>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</si>
  <si>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</si>
  <si>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</si>
  <si>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</si>
  <si>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</si>
  <si>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</si>
  <si>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</si>
  <si>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</si>
  <si>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</si>
  <si>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</si>
  <si>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</si>
  <si>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</si>
  <si>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</si>
  <si>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</si>
  <si>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</si>
  <si>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</si>
  <si>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</si>
  <si>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</si>
  <si>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</si>
  <si>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</si>
  <si>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</si>
  <si>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</si>
  <si>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</si>
  <si>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</si>
  <si>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</si>
  <si>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</si>
  <si>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</si>
  <si>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</si>
  <si>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</si>
  <si>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</si>
  <si>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</si>
  <si>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</si>
  <si>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</si>
  <si>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</si>
  <si>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</si>
  <si>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</si>
  <si>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</si>
  <si>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</si>
  <si>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</si>
  <si>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</si>
  <si>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</si>
  <si>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</si>
  <si>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</si>
  <si>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</si>
  <si>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</si>
  <si>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</si>
  <si>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</si>
  <si>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</si>
  <si>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</si>
  <si>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</si>
  <si>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</si>
  <si>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</si>
  <si>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</si>
  <si>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</si>
  <si>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</si>
  <si>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</si>
  <si>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</si>
  <si>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</si>
  <si>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</si>
  <si>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</si>
  <si>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</si>
  <si>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</si>
  <si>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</si>
  <si>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</si>
  <si>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</si>
  <si>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</si>
  <si>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</si>
  <si>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</si>
  <si>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</si>
  <si>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</si>
  <si>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</si>
  <si>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</si>
  <si>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</si>
  <si>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</si>
  <si>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</si>
  <si>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</si>
  <si>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</si>
  <si>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</si>
  <si>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</si>
  <si>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</si>
  <si>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</si>
  <si>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</si>
  <si>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</si>
  <si>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</si>
  <si>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</si>
  <si>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</si>
  <si>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</si>
  <si>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</si>
  <si>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</si>
  <si>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</si>
  <si>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</si>
  <si>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</si>
  <si>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</si>
  <si>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</si>
  <si>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</si>
  <si>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</si>
  <si>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</si>
  <si>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</si>
  <si>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</si>
  <si>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</si>
  <si>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</si>
  <si>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</si>
  <si>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</si>
  <si>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</si>
  <si>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</si>
  <si>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</si>
  <si>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</si>
  <si>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</si>
  <si>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</si>
  <si>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</si>
  <si>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</si>
  <si>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</si>
  <si>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</si>
  <si>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</si>
  <si>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</si>
  <si>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</si>
  <si>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</si>
  <si>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</si>
  <si>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</si>
  <si>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</si>
  <si>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</si>
  <si>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</si>
  <si>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</si>
  <si>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</si>
  <si>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</si>
  <si>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</si>
  <si>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</si>
  <si>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</si>
  <si>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</si>
  <si>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</si>
  <si>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</si>
  <si>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</si>
  <si>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</si>
  <si>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</si>
  <si>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</si>
  <si>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</si>
  <si>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</si>
  <si>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</si>
  <si>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</si>
  <si>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</si>
  <si>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</si>
  <si>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</si>
  <si>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</si>
  <si>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</si>
  <si>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</si>
  <si>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</si>
  <si>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</si>
  <si>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</si>
  <si>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</si>
  <si>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</si>
  <si>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</si>
  <si>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</si>
  <si>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</si>
  <si>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</si>
  <si>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</si>
  <si>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</si>
  <si>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</si>
  <si>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</si>
  <si>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</si>
  <si>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</si>
  <si>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</si>
  <si>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</si>
  <si>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</si>
  <si>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</si>
  <si>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</si>
  <si>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</si>
  <si>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</si>
  <si>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</si>
  <si>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</si>
  <si>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</si>
  <si>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</si>
  <si>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</si>
  <si>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</si>
  <si>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</si>
  <si>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</si>
  <si>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</si>
  <si>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</si>
  <si>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</si>
  <si>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</si>
  <si>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</si>
  <si>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</si>
  <si>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</si>
  <si>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</si>
  <si>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</si>
  <si>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</si>
  <si>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</si>
  <si>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</si>
  <si>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</si>
  <si>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</si>
  <si>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</si>
  <si>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</si>
  <si>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</si>
  <si>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</si>
  <si>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</si>
  <si>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</si>
  <si>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</si>
  <si>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</si>
  <si>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</si>
  <si>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</si>
  <si>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</si>
  <si>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</si>
  <si>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</si>
  <si>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</si>
  <si>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</si>
  <si>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</si>
  <si>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</si>
  <si>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</si>
  <si>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</si>
  <si>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</si>
  <si>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</si>
  <si>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</si>
  <si>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</si>
  <si>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</si>
  <si>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</si>
  <si>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</si>
  <si>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</si>
  <si>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</si>
  <si>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</si>
  <si>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</si>
  <si>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</si>
  <si>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</si>
  <si>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</si>
  <si>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</si>
  <si>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</si>
  <si>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</si>
  <si>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</si>
  <si>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</si>
  <si>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</si>
  <si>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</si>
  <si>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</si>
  <si>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</si>
  <si>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</si>
  <si>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</si>
  <si>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</si>
  <si>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</si>
  <si>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</si>
  <si>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</si>
  <si>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</si>
  <si>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</si>
  <si>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</si>
  <si>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</si>
  <si>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</si>
  <si>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</si>
  <si>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</si>
  <si>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</si>
  <si>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</si>
  <si>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</si>
  <si>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</si>
  <si>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</si>
  <si>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</si>
  <si>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</si>
  <si>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</si>
  <si>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</si>
  <si>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</si>
  <si>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</si>
  <si>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</si>
  <si>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</si>
  <si>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</si>
  <si>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</si>
  <si>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</si>
  <si>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</si>
  <si>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</si>
  <si>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</si>
  <si>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</si>
  <si>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</si>
  <si>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</si>
  <si>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</si>
  <si>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</si>
  <si>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</si>
  <si>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</si>
  <si>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</si>
  <si>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</si>
  <si>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</si>
  <si>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</si>
  <si>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</si>
  <si>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</si>
  <si>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</si>
  <si>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</si>
  <si>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</si>
  <si>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</si>
  <si>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</si>
  <si>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</si>
  <si>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</si>
  <si>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</si>
  <si>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</si>
  <si>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</si>
  <si>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</si>
  <si>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</si>
  <si>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</si>
  <si>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</si>
  <si>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</si>
  <si>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</si>
  <si>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</si>
  <si>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</si>
  <si>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</si>
  <si>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</si>
  <si>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</si>
  <si>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</si>
  <si>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</si>
  <si>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</si>
  <si>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</si>
  <si>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</si>
  <si>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</si>
  <si>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</si>
  <si>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</si>
  <si>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</si>
  <si>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</si>
  <si>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</si>
  <si>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</si>
  <si>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</si>
  <si>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</si>
  <si>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</si>
  <si>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</si>
  <si>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</si>
  <si>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</si>
  <si>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</si>
  <si>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</si>
  <si>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</si>
  <si>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</si>
  <si>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</si>
  <si>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</si>
  <si>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</si>
  <si>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</si>
  <si>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</si>
  <si>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</si>
  <si>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</si>
  <si>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</si>
  <si>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</si>
  <si>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</si>
  <si>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</si>
  <si>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</si>
  <si>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</si>
  <si>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</si>
  <si>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</si>
  <si>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</si>
  <si>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</si>
  <si>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</si>
  <si>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</si>
  <si>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</si>
  <si>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</si>
  <si>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</si>
  <si>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</si>
  <si>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</si>
  <si>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</si>
  <si>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</si>
  <si>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</si>
  <si>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</si>
  <si>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</si>
  <si>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</si>
  <si>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</si>
  <si>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</si>
  <si>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</si>
  <si>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</si>
  <si>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</si>
  <si>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</si>
  <si>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</si>
  <si>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</si>
  <si>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</si>
  <si>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</si>
  <si>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</si>
  <si>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</si>
  <si>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</si>
  <si>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</si>
  <si>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</si>
  <si>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</si>
  <si>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</si>
  <si>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</si>
  <si>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</si>
  <si>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</si>
  <si>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</si>
  <si>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</si>
  <si>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</si>
  <si>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</si>
  <si>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</si>
  <si>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</si>
  <si>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</si>
  <si>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</si>
  <si>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</si>
  <si>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</si>
  <si>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</si>
  <si>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</si>
  <si>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</si>
  <si>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</si>
  <si>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</si>
  <si>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</si>
  <si>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</si>
  <si>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</si>
  <si>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</si>
  <si>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</si>
  <si>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</si>
  <si>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</si>
  <si>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</si>
  <si>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</si>
  <si>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</si>
  <si>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</si>
  <si>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</si>
  <si>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</si>
  <si>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</si>
  <si>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</si>
  <si>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</si>
  <si>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</si>
  <si>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</si>
  <si>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</si>
  <si>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</si>
  <si>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</si>
  <si>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</si>
  <si>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</si>
  <si>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</si>
  <si>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</si>
  <si>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</si>
  <si>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</si>
  <si>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</si>
  <si>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</si>
  <si>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</si>
  <si>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</si>
  <si>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</si>
  <si>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</si>
  <si>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</si>
  <si>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</si>
  <si>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</si>
  <si>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</si>
  <si>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</si>
  <si>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</si>
  <si>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</si>
  <si>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</si>
  <si>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</si>
  <si>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</si>
  <si>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</si>
  <si>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</si>
  <si>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</si>
  <si>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</si>
  <si>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</si>
  <si>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</si>
  <si>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</si>
  <si>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</si>
  <si>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</si>
  <si>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</si>
  <si>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</si>
  <si>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</si>
  <si>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</si>
  <si>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</si>
  <si>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</si>
  <si>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</si>
  <si>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</si>
  <si>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</si>
  <si>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</si>
  <si>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</si>
  <si>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</si>
  <si>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</si>
  <si>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</si>
  <si>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</si>
  <si>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</si>
  <si>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</si>
  <si>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</si>
  <si>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</si>
  <si>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</si>
  <si>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</si>
  <si>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</si>
  <si>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</si>
  <si>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</si>
  <si>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</si>
  <si>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</si>
  <si>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</si>
  <si>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</si>
  <si>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</si>
  <si>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</si>
  <si>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</si>
  <si>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</si>
  <si>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</si>
  <si>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</si>
  <si>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</si>
  <si>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</si>
  <si>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</si>
  <si>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</si>
  <si>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</si>
  <si>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</si>
  <si>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</si>
  <si>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</si>
  <si>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</si>
  <si>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</si>
  <si>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</si>
  <si>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</si>
  <si>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</si>
  <si>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</si>
  <si>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</si>
  <si>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</si>
  <si>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</si>
  <si>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</si>
  <si>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</si>
  <si>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</si>
  <si>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</si>
  <si>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</si>
  <si>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</si>
  <si>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</si>
  <si>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</si>
  <si>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</si>
  <si>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</si>
  <si>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</si>
  <si>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</si>
  <si>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</si>
  <si>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</si>
  <si>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</si>
  <si>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</si>
  <si>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</si>
  <si>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</si>
  <si>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</si>
  <si>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</si>
  <si>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</si>
  <si>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</si>
  <si>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</si>
  <si>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</si>
  <si>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</si>
  <si>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</si>
  <si>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</si>
  <si>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</si>
  <si>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</si>
  <si>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</si>
  <si>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</si>
  <si>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</si>
  <si>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</si>
  <si>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</si>
  <si>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</si>
  <si>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</si>
  <si>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</si>
  <si>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</si>
  <si>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</si>
  <si>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</si>
  <si>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</si>
  <si>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</si>
  <si>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</si>
  <si>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</si>
  <si>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</si>
  <si>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</si>
  <si>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</si>
  <si>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</si>
  <si>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</si>
  <si>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</si>
  <si>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</si>
  <si>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</si>
  <si>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</si>
  <si>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</si>
  <si>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</si>
  <si>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</si>
  <si>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</si>
  <si>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</si>
  <si>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</si>
  <si>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</si>
  <si>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</si>
  <si>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</si>
  <si>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</si>
  <si>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</si>
  <si>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</si>
  <si>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</si>
  <si>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</si>
  <si>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</si>
  <si>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</si>
  <si>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</si>
  <si>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</si>
  <si>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</si>
  <si>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</si>
  <si>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</si>
  <si>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</si>
  <si>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</si>
  <si>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</si>
  <si>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</si>
  <si>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</si>
  <si>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</si>
  <si>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</si>
  <si>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</si>
  <si>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</si>
  <si>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</si>
  <si>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</si>
  <si>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</si>
  <si>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</si>
  <si>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</si>
  <si>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</si>
  <si>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</si>
  <si>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</si>
  <si>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</si>
  <si>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</si>
  <si>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</si>
  <si>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</si>
  <si>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</si>
  <si>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</si>
  <si>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</si>
  <si>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</si>
  <si>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</si>
  <si>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</si>
  <si>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</si>
  <si>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</si>
  <si>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</si>
  <si>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</si>
  <si>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</si>
  <si>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</si>
  <si>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</si>
  <si>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</si>
  <si>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</si>
  <si>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</si>
  <si>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</si>
  <si>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</si>
  <si>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</si>
  <si>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</si>
  <si>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</si>
  <si>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</si>
  <si>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</si>
  <si>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</si>
  <si>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</si>
  <si>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</si>
  <si>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</si>
  <si>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</si>
  <si>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</si>
  <si>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</si>
  <si>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</si>
  <si>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</si>
  <si>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</si>
  <si>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</si>
  <si>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</si>
  <si>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</si>
  <si>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</si>
  <si>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</si>
  <si>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</si>
  <si>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</si>
  <si>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</si>
  <si>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</si>
  <si>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</si>
  <si>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</si>
  <si>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</si>
  <si>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</si>
  <si>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</si>
  <si>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</si>
  <si>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</si>
  <si>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</si>
  <si>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</si>
  <si>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</si>
  <si>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</si>
  <si>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</si>
  <si>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</si>
  <si>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</si>
  <si>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</si>
  <si>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</si>
  <si>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</si>
  <si>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</si>
  <si>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</si>
  <si>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</si>
  <si>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</si>
  <si>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</si>
  <si>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</si>
  <si>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</si>
  <si>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</si>
  <si>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</si>
  <si>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</si>
  <si>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</si>
  <si>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</si>
  <si>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</si>
  <si>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</si>
  <si>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</si>
  <si>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</si>
  <si>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</si>
  <si>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</si>
  <si>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</si>
  <si>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</si>
  <si>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</si>
  <si>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</si>
  <si>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</si>
  <si>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</si>
  <si>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</si>
  <si>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</si>
  <si>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</si>
  <si>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</si>
  <si>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</si>
  <si>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</si>
  <si>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</si>
  <si>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</si>
  <si>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</si>
  <si>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</si>
  <si>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</si>
  <si>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</si>
  <si>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</si>
  <si>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</si>
  <si>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</si>
  <si>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</si>
  <si>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</si>
  <si>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</si>
  <si>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</si>
  <si>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</si>
  <si>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</si>
  <si>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</si>
  <si>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</si>
  <si>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</si>
  <si>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</si>
  <si>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</si>
  <si>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</si>
  <si>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</si>
  <si>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</si>
  <si>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</si>
  <si>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</si>
  <si>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</si>
  <si>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</si>
  <si>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</si>
  <si>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</si>
  <si>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</si>
  <si>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</si>
  <si>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</si>
  <si>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</si>
  <si>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</si>
  <si>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</si>
  <si>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</si>
  <si>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</si>
  <si>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</si>
  <si>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</si>
  <si>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</si>
  <si>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</si>
  <si>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</si>
  <si>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</si>
  <si>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</si>
  <si>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</si>
  <si>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</si>
  <si>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</si>
  <si>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</si>
  <si>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</si>
  <si>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</si>
  <si>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</si>
  <si>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</si>
  <si>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</si>
  <si>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</si>
  <si>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</si>
  <si>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</si>
  <si>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</si>
  <si>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</si>
  <si>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</si>
  <si>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</si>
  <si>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</si>
  <si>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</si>
  <si>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</si>
  <si>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</si>
  <si>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</si>
  <si>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</si>
  <si>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</si>
  <si>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</si>
  <si>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</si>
  <si>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</si>
  <si>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</si>
  <si>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</si>
  <si>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</si>
  <si>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</si>
  <si>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</si>
  <si>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</si>
  <si>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</si>
  <si>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</si>
  <si>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</si>
  <si>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</si>
  <si>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</si>
  <si>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</si>
  <si>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</si>
  <si>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</si>
  <si>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</si>
  <si>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</si>
  <si>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</si>
  <si>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</si>
  <si>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</si>
  <si>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</si>
  <si>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</si>
  <si>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</si>
  <si>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</si>
  <si>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</si>
  <si>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</si>
  <si>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</si>
  <si>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</si>
  <si>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</si>
  <si>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</si>
  <si>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</si>
  <si>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</si>
  <si>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</si>
  <si>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</si>
  <si>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</si>
  <si>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</si>
  <si>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</si>
  <si>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</si>
  <si>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</si>
  <si>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</si>
  <si>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</si>
  <si>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</si>
  <si>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</si>
  <si>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</si>
  <si>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</si>
  <si>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</si>
  <si>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</si>
  <si>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</si>
  <si>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</si>
  <si>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</si>
  <si>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</si>
  <si>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</si>
  <si>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</si>
  <si>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</si>
  <si>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</si>
  <si>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</si>
  <si>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</si>
  <si>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</si>
  <si>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</si>
  <si>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</si>
  <si>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</si>
  <si>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</si>
  <si>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</si>
  <si>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</si>
  <si>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</si>
  <si>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</si>
  <si>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</si>
  <si>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</si>
  <si>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</si>
  <si>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</si>
  <si>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</si>
  <si>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</si>
  <si>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</si>
  <si>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</si>
  <si>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</si>
  <si>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</si>
  <si>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</si>
  <si>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</si>
  <si>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</si>
  <si>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</si>
  <si>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</si>
  <si>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</si>
  <si>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</si>
  <si>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</si>
  <si>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</si>
  <si>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</si>
  <si>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</si>
  <si>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</si>
  <si>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</si>
  <si>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</si>
  <si>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</si>
  <si>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</si>
  <si>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</si>
  <si>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</si>
  <si>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</si>
  <si>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</si>
  <si>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</si>
  <si>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</si>
  <si>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</si>
  <si>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</si>
  <si>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</si>
  <si>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</si>
  <si>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</si>
  <si>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</si>
  <si>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</si>
  <si>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</si>
  <si>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</si>
  <si>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</si>
  <si>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</si>
  <si>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</si>
  <si>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</si>
  <si>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</si>
  <si>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</si>
  <si>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</si>
  <si>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</si>
  <si>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</si>
  <si>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</si>
  <si>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</si>
  <si>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</si>
  <si>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</si>
  <si>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</si>
  <si>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</si>
  <si>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</si>
  <si>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</si>
  <si>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</si>
  <si>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</si>
  <si>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</si>
  <si>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</si>
  <si>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</si>
  <si>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</si>
  <si>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</si>
  <si>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</si>
  <si>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</si>
  <si>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</si>
  <si>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</si>
  <si>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</si>
  <si>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</si>
  <si>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</si>
  <si>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</si>
  <si>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</si>
  <si>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</si>
  <si>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</si>
  <si>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</si>
  <si>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</si>
  <si>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</si>
  <si>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</si>
  <si>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</si>
  <si>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</si>
  <si>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</si>
  <si>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</si>
  <si>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</si>
  <si>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</si>
  <si>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</si>
  <si>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</si>
  <si>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</si>
  <si>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</si>
  <si>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</si>
  <si>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</si>
  <si>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</si>
  <si>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</si>
  <si>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</si>
  <si>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</si>
  <si>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</si>
  <si>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</si>
  <si>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</si>
  <si>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</si>
  <si>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</si>
  <si>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</si>
  <si>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</si>
  <si>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</si>
  <si>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</si>
  <si>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</si>
  <si>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</si>
  <si>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</si>
  <si>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</si>
  <si>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</si>
  <si>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</si>
  <si>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</si>
  <si>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</si>
  <si>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</si>
  <si>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</si>
  <si>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</si>
  <si>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</si>
  <si>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</si>
  <si>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</si>
  <si>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</si>
  <si>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</si>
  <si>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</si>
  <si>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</si>
  <si>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</si>
  <si>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</si>
  <si>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</si>
  <si>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</si>
  <si>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</si>
  <si>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</si>
  <si>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</si>
  <si>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</si>
  <si>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</si>
  <si>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</si>
  <si>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</si>
  <si>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</si>
  <si>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</si>
  <si>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</si>
  <si>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</si>
  <si>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</si>
  <si>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</si>
  <si>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</si>
  <si>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</si>
  <si>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</si>
  <si>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</si>
  <si>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</si>
  <si>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</si>
  <si>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</si>
  <si>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</si>
  <si>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</si>
  <si>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</si>
  <si>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</si>
  <si>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</si>
  <si>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</si>
  <si>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</si>
  <si>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</si>
  <si>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</si>
  <si>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</si>
  <si>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</si>
  <si>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</si>
  <si>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</si>
  <si>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</si>
  <si>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</si>
  <si>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</si>
  <si>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</si>
  <si>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</si>
  <si>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</si>
  <si>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</si>
  <si>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</si>
  <si>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</si>
  <si>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</si>
  <si>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</si>
  <si>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</si>
  <si>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</si>
  <si>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</si>
  <si>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</si>
  <si>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</si>
  <si>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</si>
  <si>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</si>
  <si>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</si>
  <si>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</si>
  <si>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</si>
  <si>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</si>
  <si>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</si>
  <si>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</si>
  <si>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</si>
  <si>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</si>
  <si>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</si>
  <si>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</si>
  <si>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</si>
  <si>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</si>
  <si>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</si>
  <si>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</si>
  <si>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</si>
  <si>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</si>
  <si>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</si>
  <si>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</si>
  <si>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</si>
  <si>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</si>
  <si>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</si>
  <si>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</si>
  <si>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</si>
  <si>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</si>
  <si>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</si>
  <si>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</si>
  <si>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</si>
  <si>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</si>
  <si>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</si>
  <si>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</si>
  <si>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</si>
  <si>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</si>
  <si>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</si>
  <si>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</si>
  <si>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</si>
  <si>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</si>
  <si>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</si>
  <si>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</si>
  <si>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</si>
  <si>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</si>
  <si>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</si>
  <si>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</si>
  <si>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</si>
  <si>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</si>
  <si>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</si>
  <si>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</si>
  <si>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</si>
  <si>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</si>
  <si>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</si>
  <si>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</si>
  <si>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</si>
  <si>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</si>
  <si>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</si>
  <si>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</si>
  <si>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</si>
  <si>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</si>
  <si>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</si>
  <si>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</si>
  <si>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</si>
  <si>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</si>
  <si>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</si>
  <si>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</si>
  <si>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</si>
  <si>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</si>
  <si>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</si>
  <si>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</si>
  <si>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</si>
  <si>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</si>
  <si>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</si>
  <si>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</si>
  <si>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</si>
  <si>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</si>
  <si>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</si>
  <si>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</si>
  <si>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</si>
  <si>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</si>
  <si>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</si>
  <si>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</si>
  <si>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</si>
  <si>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</si>
  <si>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</si>
  <si>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</si>
  <si>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</si>
  <si>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</si>
  <si>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</si>
  <si>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</si>
  <si>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</si>
  <si>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</si>
  <si>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</si>
  <si>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</si>
  <si>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</si>
  <si>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</si>
  <si>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</si>
  <si>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</si>
  <si>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</si>
  <si>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</si>
  <si>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</si>
  <si>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</si>
  <si>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</si>
  <si>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</si>
  <si>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</si>
  <si>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</si>
  <si>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</si>
  <si>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</si>
  <si>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</si>
  <si>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</si>
  <si>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</si>
  <si>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</si>
  <si>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</si>
  <si>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</si>
  <si>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</si>
  <si>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</si>
  <si>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</si>
  <si>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</si>
  <si>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</si>
  <si>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</si>
  <si>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</si>
  <si>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</si>
  <si>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</si>
  <si>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</si>
  <si>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</si>
  <si>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</si>
  <si>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</si>
  <si>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</si>
  <si>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</si>
  <si>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</si>
  <si>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</si>
  <si>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</si>
  <si>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</si>
  <si>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</si>
  <si>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</si>
  <si>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</si>
  <si>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</si>
  <si>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</si>
  <si>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</si>
  <si>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</si>
  <si>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</si>
  <si>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</si>
  <si>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</si>
  <si>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</si>
  <si>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</si>
  <si>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</si>
  <si>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</si>
  <si>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</si>
  <si>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</si>
  <si>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</si>
  <si>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</si>
  <si>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</si>
  <si>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</si>
  <si>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</si>
  <si>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</si>
  <si>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</si>
  <si>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</si>
  <si>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</si>
  <si>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</si>
  <si>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</si>
  <si>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</si>
  <si>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</si>
  <si>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</si>
  <si>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</si>
  <si>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</si>
  <si>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</si>
  <si>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</si>
  <si>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</si>
  <si>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</si>
  <si>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</si>
  <si>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</si>
  <si>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</si>
  <si>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</si>
  <si>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</si>
  <si>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</si>
  <si>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</si>
  <si>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</si>
  <si>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</si>
  <si>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</si>
  <si>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</si>
  <si>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</si>
  <si>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</si>
  <si>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</si>
  <si>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</si>
  <si>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</si>
  <si>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</si>
  <si>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</si>
  <si>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</si>
  <si>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</si>
  <si>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</si>
  <si>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</si>
  <si>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</si>
  <si>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</si>
  <si>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</si>
  <si>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</si>
  <si>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</si>
  <si>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</si>
  <si>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</si>
  <si>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</si>
  <si>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</si>
  <si>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</si>
  <si>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</si>
  <si>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</si>
  <si>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</si>
  <si>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</si>
  <si>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</si>
  <si>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</si>
  <si>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</si>
  <si>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</si>
  <si>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</si>
  <si>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</si>
  <si>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</si>
  <si>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</si>
  <si>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</si>
  <si>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</si>
  <si>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</si>
  <si>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</si>
  <si>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</si>
  <si>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</si>
  <si>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</si>
  <si>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</si>
  <si>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</si>
  <si>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</si>
  <si>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</si>
  <si>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</si>
  <si>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</si>
  <si>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</si>
  <si>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</si>
  <si>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</si>
  <si>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</si>
  <si>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</si>
  <si>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</si>
  <si>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</si>
  <si>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</si>
  <si>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</si>
  <si>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</si>
  <si>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</si>
  <si>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</si>
  <si>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</si>
  <si>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</si>
  <si>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</si>
  <si>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</si>
  <si>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</si>
  <si>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</si>
  <si>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</si>
  <si>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</si>
  <si>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</si>
  <si>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</si>
  <si>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</si>
  <si>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</si>
  <si>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</si>
  <si>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</si>
  <si>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</si>
  <si>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</si>
  <si>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</si>
  <si>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</si>
  <si>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</si>
  <si>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</si>
  <si>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</si>
  <si>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</si>
  <si>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</si>
  <si>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</si>
  <si>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</si>
  <si>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</si>
  <si>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</si>
  <si>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</si>
  <si>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</si>
  <si>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</si>
  <si>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</si>
  <si>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</si>
  <si>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</si>
  <si>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</si>
  <si>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</si>
  <si>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</si>
  <si>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</si>
  <si>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</si>
  <si>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</si>
  <si>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</si>
  <si>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</si>
  <si>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</si>
  <si>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</si>
  <si>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</si>
  <si>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</si>
  <si>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</si>
  <si>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</si>
  <si>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</si>
  <si>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</si>
  <si>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</si>
  <si>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</si>
  <si>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</si>
  <si>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</si>
  <si>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</si>
  <si>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</si>
  <si>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</si>
  <si>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</si>
  <si>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</si>
  <si>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</si>
  <si>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</si>
  <si>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</si>
  <si>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</si>
  <si>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</si>
  <si>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</si>
  <si>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</si>
  <si>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</si>
  <si>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</si>
  <si>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</si>
  <si>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</si>
  <si>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</si>
  <si>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</si>
  <si>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</si>
  <si>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</si>
  <si>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</si>
  <si>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</si>
  <si>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</si>
  <si>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</si>
  <si>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</si>
  <si>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</si>
  <si>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</si>
  <si>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</si>
  <si>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</si>
  <si>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</si>
  <si>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</si>
  <si>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</si>
  <si>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</si>
  <si>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</si>
  <si>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</si>
  <si>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</si>
  <si>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</si>
  <si>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</si>
  <si>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</si>
  <si>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</si>
  <si>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</si>
  <si>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</si>
  <si>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</si>
  <si>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</si>
  <si>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</si>
  <si>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</si>
  <si>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</si>
  <si>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</si>
  <si>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</si>
  <si>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</si>
  <si>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</si>
  <si>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</si>
  <si>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</si>
  <si>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</si>
  <si>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</si>
  <si>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</si>
  <si>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</si>
  <si>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</si>
  <si>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</si>
  <si>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</si>
  <si>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</si>
  <si>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</si>
  <si>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</si>
  <si>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</si>
  <si>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</si>
  <si>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</si>
  <si>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</si>
  <si>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</si>
  <si>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</si>
  <si>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</si>
  <si>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</si>
  <si>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</si>
  <si>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</si>
  <si>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</si>
  <si>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</si>
  <si>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</si>
  <si>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</si>
  <si>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</si>
  <si>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</si>
  <si>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</si>
  <si>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</si>
  <si>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</si>
  <si>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</si>
  <si>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</si>
  <si>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</si>
  <si>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</si>
  <si>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</si>
  <si>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</si>
  <si>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</si>
  <si>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</si>
  <si>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</si>
  <si>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</si>
  <si>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</si>
  <si>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</si>
  <si>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</si>
  <si>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</si>
  <si>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</si>
  <si>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</si>
  <si>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</si>
  <si>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</si>
  <si>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</si>
  <si>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</si>
  <si>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</si>
  <si>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</si>
  <si>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</si>
  <si>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</si>
  <si>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</si>
  <si>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</si>
  <si>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</si>
  <si>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</si>
  <si>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</si>
  <si>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</si>
  <si>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</si>
  <si>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</si>
  <si>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</si>
  <si>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</si>
  <si>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</si>
  <si>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</si>
  <si>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</si>
  <si>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</si>
  <si>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</si>
  <si>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</si>
  <si>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</si>
  <si>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</si>
  <si>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</si>
  <si>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</si>
  <si>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</si>
  <si>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</si>
  <si>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</si>
  <si>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</si>
  <si>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</si>
  <si>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</si>
  <si>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</si>
  <si>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</si>
  <si>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</si>
  <si>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</si>
  <si>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</si>
  <si>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</si>
  <si>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</si>
  <si>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</si>
  <si>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</si>
  <si>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</si>
  <si>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</si>
  <si>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</si>
  <si>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</si>
  <si>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</si>
  <si>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</si>
  <si>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</si>
  <si>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</si>
  <si>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</si>
  <si>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</si>
  <si>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</si>
  <si>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</si>
  <si>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</si>
  <si>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</si>
  <si>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</si>
  <si>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</si>
  <si>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</si>
  <si>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</si>
  <si>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</si>
  <si>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</si>
  <si>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</si>
  <si>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</si>
  <si>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</si>
  <si>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</si>
  <si>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</si>
  <si>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</si>
  <si>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</si>
  <si>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</si>
  <si>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</si>
  <si>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</si>
  <si>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</si>
  <si>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</si>
  <si>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</si>
  <si>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</si>
  <si>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</si>
  <si>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</si>
  <si>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</si>
  <si>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</si>
  <si>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</si>
  <si>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</si>
  <si>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</si>
  <si>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</si>
  <si>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</si>
  <si>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</si>
  <si>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</si>
  <si>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</si>
  <si>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</si>
  <si>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</si>
  <si>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</si>
  <si>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</si>
  <si>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</si>
  <si>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</si>
  <si>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</si>
  <si>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</si>
  <si>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</si>
  <si>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</si>
  <si>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</si>
  <si>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</si>
  <si>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</si>
  <si>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</si>
  <si>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</si>
  <si>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</si>
  <si>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</si>
  <si>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</si>
  <si>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</si>
  <si>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</si>
  <si>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</si>
  <si>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</si>
  <si>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</si>
  <si>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</si>
  <si>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</si>
  <si>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</si>
  <si>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</si>
  <si>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</si>
  <si>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</si>
  <si>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</si>
  <si>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</si>
  <si>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</si>
  <si>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</si>
  <si>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</si>
  <si>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</si>
  <si>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</si>
  <si>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</si>
  <si>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</si>
  <si>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</si>
  <si>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</si>
  <si>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</si>
  <si>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</si>
  <si>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</si>
  <si>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</si>
  <si>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</si>
  <si>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</si>
  <si>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</si>
  <si>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</si>
  <si>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</si>
  <si>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</si>
  <si>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</si>
  <si>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</si>
  <si>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</si>
  <si>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</si>
  <si>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</si>
  <si>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</si>
  <si>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</si>
  <si>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</si>
  <si>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</si>
  <si>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</si>
  <si>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</si>
  <si>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</si>
  <si>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</si>
  <si>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</si>
  <si>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</si>
  <si>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</si>
  <si>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</si>
  <si>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</si>
  <si>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</si>
  <si>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</si>
  <si>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</si>
  <si>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</si>
  <si>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</si>
  <si>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</si>
  <si>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</si>
  <si>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</si>
  <si>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</si>
  <si>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</si>
  <si>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</si>
  <si>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</si>
  <si>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</si>
  <si>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</si>
  <si>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</si>
  <si>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</si>
  <si>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</si>
  <si>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</si>
  <si>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</si>
  <si>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</si>
  <si>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</si>
  <si>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</si>
  <si>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</si>
  <si>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</si>
  <si>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</si>
  <si>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</si>
  <si>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</si>
  <si>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</si>
  <si>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</si>
  <si>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</si>
  <si>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</si>
  <si>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</si>
  <si>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</si>
  <si>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</si>
  <si>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</si>
  <si>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</si>
  <si>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</si>
  <si>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</si>
  <si>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</si>
  <si>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</si>
  <si>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</si>
  <si>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</si>
  <si>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</si>
  <si>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</si>
  <si>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</si>
  <si>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</si>
  <si>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</si>
  <si>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</si>
  <si>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</si>
  <si>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</si>
  <si>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</si>
  <si>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</si>
  <si>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</si>
  <si>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</si>
  <si>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</si>
  <si>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</si>
  <si>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</si>
  <si>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</si>
  <si>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</si>
  <si>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</si>
  <si>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</si>
  <si>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</si>
  <si>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</si>
  <si>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</si>
  <si>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</si>
  <si>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</si>
  <si>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</si>
  <si>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</si>
  <si>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</si>
  <si>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</si>
  <si>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</si>
  <si>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</si>
  <si>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</si>
  <si>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</si>
  <si>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</si>
  <si>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</si>
  <si>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</si>
  <si>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</si>
  <si>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</si>
  <si>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</si>
  <si>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</si>
  <si>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</si>
  <si>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</si>
  <si>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</si>
  <si>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</si>
  <si>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</si>
  <si>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</si>
  <si>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</si>
  <si>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</si>
  <si>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</si>
  <si>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</si>
  <si>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</si>
  <si>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</si>
  <si>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</si>
  <si>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</si>
  <si>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</si>
  <si>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</si>
  <si>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</si>
  <si>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</si>
  <si>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</si>
  <si>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</si>
  <si>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</si>
  <si>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</si>
  <si>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</si>
  <si>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</si>
  <si>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</si>
  <si>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</si>
  <si>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</si>
  <si>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</si>
  <si>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</si>
  <si>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</si>
  <si>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</si>
  <si>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</si>
  <si>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</si>
  <si>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</si>
  <si>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</si>
  <si>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</si>
  <si>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</si>
  <si>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</si>
  <si>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</si>
  <si>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</si>
  <si>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</si>
  <si>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</si>
  <si>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</si>
  <si>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</si>
  <si>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</si>
  <si>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</si>
  <si>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</si>
  <si>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</si>
  <si>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</si>
  <si>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</si>
  <si>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</si>
  <si>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</si>
  <si>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</si>
  <si>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</si>
  <si>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</si>
  <si>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</si>
  <si>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</si>
  <si>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</si>
  <si>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</si>
  <si>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</si>
  <si>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</si>
  <si>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</si>
  <si>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</si>
  <si>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</si>
  <si>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</si>
  <si>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</si>
  <si>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</si>
  <si>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</si>
  <si>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</si>
  <si>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</si>
  <si>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</si>
  <si>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</si>
  <si>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</si>
  <si>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</si>
  <si>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</si>
  <si>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</si>
  <si>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</si>
  <si>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</si>
  <si>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</si>
  <si>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</si>
  <si>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</si>
  <si>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</si>
  <si>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</si>
  <si>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</si>
  <si>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</si>
  <si>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</si>
  <si>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</si>
  <si>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</si>
  <si>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</si>
  <si>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</si>
  <si>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</si>
  <si>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</si>
  <si>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</si>
  <si>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</si>
  <si>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</si>
  <si>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</si>
  <si>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</si>
  <si>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</si>
  <si>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</si>
  <si>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</si>
  <si>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</si>
  <si>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</si>
  <si>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</si>
  <si>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</si>
  <si>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</si>
  <si>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</si>
  <si>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</si>
  <si>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</si>
  <si>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</si>
  <si>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</si>
  <si>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</si>
  <si>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</si>
  <si>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</si>
  <si>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</si>
  <si>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</si>
  <si>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</si>
  <si>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</si>
  <si>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</si>
  <si>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</si>
  <si>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</si>
  <si>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</si>
  <si>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</si>
  <si>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</si>
  <si>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</si>
  <si>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</si>
  <si>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</si>
  <si>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</si>
  <si>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</si>
  <si>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</si>
  <si>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</si>
  <si>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</si>
  <si>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</si>
  <si>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</si>
  <si>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</si>
  <si>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</si>
  <si>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</si>
  <si>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</si>
  <si>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</si>
  <si>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</si>
  <si>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</si>
  <si>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</si>
  <si>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</si>
  <si>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</si>
  <si>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</si>
  <si>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</si>
  <si>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</si>
  <si>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</si>
  <si>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</si>
  <si>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</si>
  <si>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</si>
  <si>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</si>
  <si>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</si>
  <si>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</si>
  <si>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</si>
  <si>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</si>
  <si>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</si>
  <si>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</si>
  <si>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</si>
  <si>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</si>
  <si>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</si>
  <si>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</si>
  <si>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</si>
  <si>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</si>
  <si>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</si>
  <si>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</si>
  <si>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</si>
  <si>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</si>
  <si>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</si>
  <si>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</si>
  <si>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</si>
  <si>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</si>
  <si>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</si>
  <si>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</si>
  <si>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</si>
  <si>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</si>
  <si>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</si>
  <si>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</si>
  <si>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</si>
  <si>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</si>
  <si>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</si>
  <si>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</si>
  <si>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</si>
  <si>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</si>
  <si>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</si>
  <si>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</si>
  <si>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</si>
  <si>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</si>
  <si>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</si>
  <si>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</si>
  <si>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</si>
  <si>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</si>
  <si>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</si>
  <si>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</si>
  <si>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</si>
  <si>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</si>
  <si>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</si>
  <si>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</si>
  <si>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</si>
  <si>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</si>
  <si>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</si>
  <si>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</si>
  <si>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</si>
  <si>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</si>
  <si>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</si>
  <si>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</si>
  <si>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</si>
  <si>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</si>
  <si>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</si>
  <si>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</si>
  <si>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</si>
  <si>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</si>
  <si>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</si>
  <si>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</si>
  <si>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</si>
  <si>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</si>
  <si>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</si>
  <si>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</si>
  <si>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</si>
  <si>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</si>
  <si>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</si>
  <si>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</si>
  <si>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</si>
  <si>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</si>
  <si>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</si>
  <si>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</si>
  <si>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</si>
  <si>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</si>
  <si>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</si>
  <si>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</si>
  <si>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</si>
  <si>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</si>
  <si>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</si>
  <si>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</si>
  <si>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</si>
  <si>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</si>
  <si>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</si>
  <si>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</si>
  <si>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</si>
  <si>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</si>
  <si>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</si>
  <si>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</si>
  <si>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</si>
  <si>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</si>
  <si>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</si>
  <si>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</si>
  <si>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</si>
  <si>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</si>
  <si>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</si>
  <si>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</si>
  <si>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</si>
  <si>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</si>
  <si>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</si>
  <si>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</si>
  <si>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</si>
  <si>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</si>
  <si>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</si>
  <si>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</si>
  <si>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</si>
  <si>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</si>
  <si>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</si>
  <si>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</si>
  <si>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</si>
  <si>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</si>
  <si>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</si>
  <si>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</si>
  <si>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</si>
  <si>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</si>
  <si>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</si>
  <si>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</si>
  <si>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</si>
  <si>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</si>
  <si>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</si>
  <si>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</si>
  <si>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</si>
  <si>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</si>
  <si>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</si>
  <si>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</si>
  <si>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</si>
  <si>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</si>
  <si>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</si>
  <si>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</si>
  <si>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</si>
  <si>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</si>
  <si>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</si>
  <si>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</si>
  <si>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</si>
  <si>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</si>
  <si>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</si>
  <si>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</si>
  <si>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</si>
  <si>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</si>
  <si>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</si>
  <si>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</si>
  <si>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</si>
  <si>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</si>
  <si>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</si>
  <si>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</si>
  <si>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</si>
  <si>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</si>
  <si>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</si>
  <si>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</si>
  <si>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</si>
  <si>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</si>
  <si>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</si>
  <si>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</si>
  <si>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</si>
  <si>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</si>
  <si>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</si>
  <si>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</si>
  <si>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</si>
  <si>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</si>
  <si>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</si>
  <si>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</si>
  <si>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</si>
  <si>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</si>
  <si>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</si>
  <si>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</si>
  <si>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</si>
  <si>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</si>
  <si>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</si>
  <si>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</si>
  <si>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</si>
  <si>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</si>
  <si>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</si>
  <si>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</si>
  <si>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</si>
  <si>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</si>
  <si>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</si>
  <si>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</si>
  <si>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</si>
  <si>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</si>
  <si>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</si>
  <si>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</si>
  <si>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</si>
  <si>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</si>
  <si>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</si>
  <si>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</si>
  <si>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</si>
  <si>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</si>
  <si>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</si>
  <si>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</si>
  <si>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</si>
  <si>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</si>
  <si>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</si>
  <si>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</si>
  <si>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</si>
  <si>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</si>
  <si>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</si>
  <si>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</si>
  <si>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</si>
  <si>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</si>
  <si>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</si>
  <si>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</si>
  <si>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</si>
  <si>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</si>
  <si>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</si>
  <si>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</si>
  <si>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</si>
  <si>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</si>
  <si>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</si>
  <si>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</si>
  <si>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</si>
  <si>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</si>
  <si>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</si>
  <si>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</si>
  <si>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</si>
  <si>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</si>
  <si>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</si>
  <si>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</si>
  <si>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</si>
  <si>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</si>
  <si>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</si>
  <si>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</si>
  <si>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</si>
  <si>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</si>
  <si>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</si>
  <si>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</si>
  <si>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</si>
  <si>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</si>
  <si>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</si>
  <si>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</si>
  <si>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</si>
  <si>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</si>
  <si>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</si>
  <si>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</si>
  <si>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</si>
  <si>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</si>
  <si>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</si>
  <si>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</si>
  <si>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</si>
  <si>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</si>
  <si>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</si>
  <si>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</si>
  <si>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</si>
  <si>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</si>
  <si>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</si>
  <si>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</si>
  <si>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</si>
  <si>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</si>
  <si>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</si>
  <si>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</si>
  <si>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</si>
  <si>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</si>
  <si>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</si>
  <si>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</si>
  <si>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</si>
  <si>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</si>
  <si>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</si>
  <si>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</si>
  <si>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</si>
  <si>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</si>
  <si>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</si>
  <si>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</si>
  <si>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</si>
  <si>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</si>
  <si>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</si>
  <si>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</si>
  <si>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</si>
  <si>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</si>
  <si>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</si>
  <si>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</si>
  <si>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</si>
  <si>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</si>
  <si>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</si>
  <si>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</si>
  <si>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</si>
  <si>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</si>
  <si>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</si>
  <si>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</si>
  <si>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</si>
  <si>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</si>
  <si>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</si>
  <si>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</si>
  <si>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</si>
  <si>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</si>
  <si>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</si>
  <si>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</si>
  <si>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</si>
  <si>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</si>
  <si>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</si>
  <si>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</si>
  <si>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</si>
  <si>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</si>
  <si>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</si>
  <si>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</si>
  <si>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</si>
  <si>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</si>
  <si>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</si>
  <si>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</si>
  <si>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</si>
  <si>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</si>
  <si>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</si>
  <si>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</si>
  <si>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</si>
  <si>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</si>
  <si>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</si>
  <si>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</si>
  <si>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</si>
  <si>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</si>
  <si>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</si>
  <si>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</si>
  <si>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</si>
  <si>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</si>
  <si>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</si>
  <si>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</si>
  <si>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</si>
  <si>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</si>
  <si>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</si>
  <si>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</si>
  <si>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</si>
  <si>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</si>
  <si>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</si>
  <si>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</si>
  <si>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</si>
  <si>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</si>
  <si>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</si>
  <si>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</si>
  <si>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</si>
  <si>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</si>
  <si>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</si>
  <si>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</si>
  <si>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</si>
  <si>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</si>
  <si>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</si>
  <si>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</si>
  <si>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</si>
  <si>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</si>
  <si>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</si>
  <si>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</si>
  <si>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</si>
  <si>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</si>
  <si>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</si>
  <si>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</si>
  <si>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</si>
  <si>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</si>
  <si>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</si>
  <si>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</si>
  <si>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</si>
  <si>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</si>
  <si>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</si>
  <si>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</si>
  <si>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</si>
  <si>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</si>
  <si>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</si>
  <si>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</si>
  <si>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</si>
  <si>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</si>
  <si>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</si>
  <si>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</si>
  <si>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</si>
  <si>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</si>
  <si>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</si>
  <si>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</si>
  <si>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</si>
  <si>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</si>
  <si>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</si>
  <si>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</si>
  <si>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</si>
  <si>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</si>
  <si>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</si>
  <si>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</si>
  <si>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</si>
  <si>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</si>
  <si>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</si>
  <si>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</si>
  <si>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</si>
  <si>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</si>
  <si>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</si>
  <si>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</si>
  <si>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</si>
  <si>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</si>
  <si>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</si>
  <si>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</si>
  <si>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</si>
  <si>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</si>
  <si>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</si>
  <si>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</si>
  <si>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</si>
  <si>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</si>
  <si>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</si>
  <si>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</si>
  <si>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</si>
  <si>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</si>
  <si>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</si>
  <si>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</si>
  <si>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</si>
  <si>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</si>
  <si>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</si>
  <si>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</si>
  <si>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</si>
  <si>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</si>
  <si>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</si>
  <si>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</si>
  <si>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</si>
  <si>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</si>
  <si>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</si>
  <si>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</si>
  <si>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</si>
  <si>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</si>
  <si>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</si>
  <si>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</si>
  <si>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</si>
  <si>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</si>
  <si>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</si>
  <si>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</si>
  <si>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</si>
  <si>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</si>
  <si>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</si>
  <si>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</si>
  <si>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</si>
  <si>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</si>
  <si>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</si>
  <si>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</si>
  <si>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</si>
  <si>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</si>
  <si>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</si>
  <si>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</si>
  <si>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</si>
  <si>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</si>
  <si>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</si>
  <si>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</si>
  <si>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</si>
  <si>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</si>
  <si>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</si>
  <si>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</si>
  <si>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</si>
  <si>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</si>
  <si>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</si>
  <si>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</si>
  <si>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</si>
  <si>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</si>
  <si>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</si>
  <si>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</si>
  <si>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</si>
  <si>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</si>
  <si>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</si>
  <si>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</si>
  <si>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</si>
  <si>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</si>
  <si>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</si>
  <si>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</si>
  <si>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</si>
  <si>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</si>
  <si>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</si>
  <si>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</si>
  <si>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</si>
  <si>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</si>
  <si>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</si>
  <si>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</si>
  <si>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</si>
  <si>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</si>
  <si>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</si>
  <si>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</si>
  <si>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</si>
  <si>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</si>
  <si>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</si>
  <si>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</si>
  <si>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</si>
  <si>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</si>
  <si>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</si>
  <si>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</si>
  <si>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</si>
  <si>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</si>
  <si>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</si>
  <si>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</si>
  <si>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</si>
  <si>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</si>
  <si>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</si>
  <si>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</si>
  <si>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</si>
  <si>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</si>
  <si>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</si>
  <si>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</si>
  <si>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</si>
  <si>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</si>
  <si>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</si>
  <si>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</si>
  <si>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</si>
  <si>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</si>
  <si>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</si>
  <si>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</si>
  <si>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</si>
  <si>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</si>
  <si>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</si>
  <si>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</si>
  <si>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</si>
  <si>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</si>
  <si>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</si>
  <si>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</si>
  <si>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</si>
  <si>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</si>
  <si>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</si>
  <si>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</si>
  <si>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</si>
  <si>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</si>
  <si>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</si>
  <si>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</si>
  <si>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</si>
  <si>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</si>
  <si>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</si>
  <si>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</si>
  <si>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</si>
  <si>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</si>
  <si>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</si>
  <si>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</si>
  <si>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</si>
  <si>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</si>
  <si>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</si>
  <si>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</si>
  <si>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</si>
  <si>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</si>
  <si>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</si>
  <si>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</si>
  <si>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</si>
  <si>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</si>
  <si>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</si>
  <si>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</si>
  <si>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</si>
  <si>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</si>
  <si>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</si>
  <si>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</si>
  <si>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</si>
  <si>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</si>
  <si>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</si>
  <si>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</si>
  <si>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</si>
  <si>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</si>
  <si>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</si>
  <si>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</si>
  <si>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</si>
  <si>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</si>
  <si>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</si>
  <si>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</si>
  <si>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</si>
  <si>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</si>
  <si>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</si>
  <si>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</si>
  <si>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</si>
  <si>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</si>
  <si>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</si>
  <si>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</si>
  <si>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</si>
  <si>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</si>
  <si>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</si>
  <si>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</si>
  <si>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</si>
  <si>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</si>
  <si>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</si>
  <si>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</si>
  <si>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</si>
  <si>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</si>
  <si>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</si>
  <si>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</si>
  <si>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</si>
  <si>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</si>
  <si>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</si>
  <si>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</si>
  <si>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</si>
  <si>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</si>
  <si>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</si>
  <si>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</si>
  <si>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</si>
  <si>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</si>
  <si>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</si>
  <si>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</si>
  <si>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</si>
  <si>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</si>
  <si>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</si>
  <si>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</si>
  <si>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</si>
  <si>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</si>
  <si>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</si>
  <si>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</si>
  <si>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</si>
  <si>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</si>
  <si>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</si>
  <si>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</si>
  <si>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</si>
  <si>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</si>
  <si>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</si>
  <si>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</si>
  <si>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</si>
  <si>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</si>
  <si>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</si>
  <si>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</si>
  <si>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</si>
  <si>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</si>
  <si>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</si>
  <si>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</si>
  <si>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</si>
  <si>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</si>
  <si>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</si>
  <si>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</si>
  <si>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</si>
  <si>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</si>
  <si>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</si>
  <si>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</si>
  <si>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</si>
  <si>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</si>
  <si>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</si>
  <si>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</si>
  <si>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</si>
  <si>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</si>
  <si>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</si>
  <si>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</si>
  <si>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</si>
  <si>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</si>
  <si>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</si>
  <si>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</si>
  <si>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</si>
  <si>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</si>
  <si>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</si>
  <si>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</si>
  <si>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</si>
  <si>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</si>
  <si>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</si>
  <si>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</si>
  <si>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</si>
  <si>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</si>
  <si>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</si>
  <si>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</si>
  <si>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</si>
  <si>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</si>
  <si>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</si>
  <si>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</si>
  <si>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</si>
  <si>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</si>
  <si>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</si>
  <si>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</si>
  <si>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</si>
  <si>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</si>
  <si>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</si>
  <si>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</si>
  <si>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</si>
  <si>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</si>
  <si>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</si>
  <si>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</si>
  <si>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</si>
  <si>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</si>
  <si>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</si>
  <si>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</si>
  <si>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</si>
  <si>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</si>
  <si>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</si>
  <si>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</si>
  <si>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</si>
  <si>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</si>
  <si>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</si>
  <si>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</si>
  <si>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</si>
  <si>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</si>
  <si>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</si>
  <si>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</si>
  <si>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</si>
  <si>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</si>
  <si>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</si>
  <si>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</si>
  <si>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</si>
  <si>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</si>
  <si>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</si>
  <si>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</si>
  <si>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</si>
  <si>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</si>
  <si>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</si>
  <si>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</si>
  <si>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</si>
  <si>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</si>
  <si>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</si>
  <si>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</si>
  <si>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</si>
  <si>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</si>
  <si>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</si>
  <si>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</si>
  <si>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</si>
  <si>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</si>
  <si>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</si>
  <si>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</si>
  <si>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</si>
  <si>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</si>
  <si>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</si>
  <si>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</si>
  <si>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</si>
  <si>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</si>
  <si>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</si>
  <si>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</si>
  <si>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</si>
  <si>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</si>
  <si>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</si>
  <si>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</si>
  <si>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</si>
  <si>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</si>
  <si>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</si>
  <si>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</si>
  <si>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</si>
  <si>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</si>
  <si>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</si>
  <si>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</si>
  <si>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</si>
  <si>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</si>
  <si>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</si>
  <si>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</si>
  <si>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</si>
  <si>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</si>
  <si>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</si>
  <si>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</si>
  <si>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</si>
  <si>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</si>
  <si>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</si>
  <si>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</si>
  <si>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</si>
  <si>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</si>
  <si>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</si>
  <si>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</si>
  <si>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</si>
  <si>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</si>
  <si>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</si>
  <si>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</si>
  <si>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</si>
  <si>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</si>
  <si>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</si>
  <si>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</si>
  <si>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</si>
  <si>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</si>
  <si>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</si>
  <si>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</si>
  <si>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</si>
  <si>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</si>
  <si>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</si>
  <si>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</si>
  <si>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</si>
  <si>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</si>
  <si>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</si>
  <si>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</si>
  <si>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</si>
  <si>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</si>
  <si>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</si>
  <si>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</si>
  <si>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</si>
  <si>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</si>
  <si>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</si>
  <si>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</si>
  <si>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</si>
  <si>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</si>
  <si>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</si>
  <si>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</si>
  <si>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</si>
  <si>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</si>
  <si>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</si>
  <si>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</si>
  <si>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</si>
  <si>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</si>
  <si>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</si>
  <si>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</si>
  <si>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</si>
  <si>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</si>
  <si>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</si>
  <si>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</si>
  <si>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</si>
  <si>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</si>
  <si>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</si>
  <si>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</si>
  <si>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</si>
  <si>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</si>
  <si>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</si>
  <si>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</si>
  <si>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</si>
  <si>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</si>
  <si>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</si>
  <si>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</si>
  <si>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</si>
  <si>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</si>
  <si>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</si>
  <si>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</si>
  <si>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</si>
  <si>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</si>
  <si>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</si>
  <si>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</si>
  <si>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</si>
  <si>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</si>
  <si>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</si>
  <si>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</si>
  <si>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</si>
  <si>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</si>
  <si>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</si>
  <si>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</si>
  <si>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</si>
  <si>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</si>
  <si>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</si>
  <si>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</si>
  <si>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</si>
  <si>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</si>
  <si>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</si>
  <si>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</si>
  <si>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</si>
  <si>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</si>
  <si>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</si>
  <si>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</si>
  <si>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</si>
  <si>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</si>
  <si>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</si>
  <si>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</si>
  <si>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</si>
  <si>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</si>
  <si>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</si>
  <si>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</si>
  <si>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</si>
  <si>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</si>
  <si>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</si>
  <si>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</si>
  <si>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</si>
  <si>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</si>
  <si>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</si>
  <si>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</si>
  <si>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</si>
  <si>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</si>
  <si>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</si>
  <si>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</si>
  <si>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</si>
  <si>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</si>
  <si>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</si>
  <si>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</si>
  <si>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</si>
  <si>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</si>
  <si>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</si>
  <si>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</si>
  <si>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</si>
  <si>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</si>
  <si>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</si>
  <si>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</si>
  <si>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</si>
  <si>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</si>
  <si>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</si>
  <si>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</si>
  <si>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</si>
  <si>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</si>
  <si>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</si>
  <si>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</si>
  <si>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</si>
  <si>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</si>
  <si>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</si>
  <si>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</si>
  <si>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</si>
  <si>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</si>
  <si>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</si>
  <si>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</si>
  <si>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</si>
  <si>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</si>
  <si>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</si>
  <si>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</si>
  <si>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</si>
  <si>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</si>
  <si>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</si>
  <si>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</si>
  <si>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</si>
  <si>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</si>
  <si>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</si>
  <si>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</si>
  <si>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</si>
  <si>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</si>
  <si>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</si>
  <si>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</si>
  <si>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</si>
  <si>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</si>
  <si>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</si>
  <si>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</si>
  <si>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</si>
  <si>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</si>
  <si>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</si>
  <si>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</si>
  <si>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</si>
  <si>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</si>
  <si>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</si>
  <si>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</si>
  <si>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</si>
  <si>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</si>
  <si>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</si>
  <si>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</si>
  <si>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</si>
  <si>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</si>
  <si>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</si>
  <si>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</si>
  <si>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</si>
  <si>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</si>
  <si>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</si>
  <si>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</si>
  <si>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</si>
  <si>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</si>
  <si>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</si>
  <si>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</si>
  <si>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</si>
  <si>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</si>
  <si>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</si>
  <si>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</si>
  <si>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</si>
  <si>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</si>
  <si>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</si>
  <si>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</si>
  <si>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</si>
  <si>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</si>
  <si>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</si>
  <si>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</si>
  <si>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</si>
  <si>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</si>
  <si>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</si>
  <si>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</si>
  <si>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</si>
  <si>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</si>
  <si>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</si>
  <si>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</si>
  <si>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</si>
  <si>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</si>
  <si>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</si>
  <si>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</si>
  <si>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</si>
  <si>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</si>
  <si>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</si>
  <si>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</si>
  <si>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</si>
  <si>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</si>
  <si>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</si>
  <si>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</si>
  <si>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</si>
  <si>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</si>
  <si>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</si>
  <si>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</si>
  <si>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</si>
  <si>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</si>
  <si>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</si>
  <si>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</si>
  <si>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</si>
  <si>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</si>
  <si>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</si>
  <si>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</si>
  <si>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</si>
  <si>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</si>
  <si>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</si>
  <si>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</si>
  <si>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</si>
  <si>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</si>
  <si>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</si>
  <si>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</si>
  <si>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</si>
  <si>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</si>
  <si>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</si>
  <si>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</si>
  <si>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</si>
  <si>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</si>
  <si>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</si>
  <si>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</si>
  <si>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</si>
  <si>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</si>
  <si>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</si>
  <si>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</si>
  <si>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</si>
  <si>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</si>
  <si>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</si>
  <si>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</si>
  <si>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</si>
  <si>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</si>
  <si>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</si>
  <si>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</si>
  <si>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</si>
  <si>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</si>
  <si>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</si>
  <si>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</si>
  <si>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</si>
  <si>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</si>
  <si>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</si>
  <si>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</si>
  <si>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</si>
  <si>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</si>
  <si>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</si>
  <si>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</si>
  <si>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</si>
  <si>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</si>
  <si>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</si>
  <si>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</si>
  <si>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</si>
  <si>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</si>
  <si>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</si>
  <si>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</si>
  <si>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</si>
  <si>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</si>
  <si>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</si>
  <si>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</si>
  <si>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</si>
  <si>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</si>
  <si>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</si>
  <si>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</si>
  <si>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</si>
  <si>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</si>
  <si>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</si>
  <si>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</si>
  <si>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</si>
  <si>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</si>
  <si>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</si>
  <si>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</si>
  <si>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</si>
  <si>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</si>
  <si>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</si>
  <si>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</si>
  <si>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</si>
  <si>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</si>
  <si>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</si>
  <si>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</si>
  <si>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</si>
  <si>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</si>
  <si>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</si>
  <si>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</si>
  <si>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</si>
  <si>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</si>
  <si>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</si>
  <si>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</si>
  <si>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</si>
  <si>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</si>
  <si>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</si>
  <si>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</si>
  <si>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</si>
  <si>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</si>
  <si>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</si>
  <si>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</si>
  <si>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</si>
  <si>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</si>
  <si>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</si>
  <si>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</si>
  <si>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</si>
  <si>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</si>
  <si>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</si>
  <si>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</si>
  <si>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</si>
  <si>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</si>
  <si>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</si>
  <si>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</si>
  <si>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</si>
  <si>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</si>
  <si>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</si>
  <si>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</si>
  <si>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</si>
  <si>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</si>
  <si>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</si>
  <si>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</si>
  <si>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</si>
  <si>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</si>
  <si>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</si>
  <si>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</si>
  <si>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</si>
  <si>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</si>
  <si>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</si>
  <si>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</si>
  <si>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</si>
  <si>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</si>
  <si>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</si>
  <si>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</si>
  <si>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</si>
  <si>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</si>
  <si>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</si>
  <si>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</si>
  <si>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</si>
  <si>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</si>
  <si>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</si>
  <si>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</si>
  <si>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</si>
  <si>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</si>
  <si>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</si>
  <si>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</si>
  <si>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</si>
  <si>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</si>
  <si>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</si>
  <si>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</si>
  <si>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</si>
  <si>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</si>
  <si>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</si>
  <si>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</si>
  <si>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</si>
  <si>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</si>
  <si>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</si>
  <si>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</si>
  <si>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</si>
  <si>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</si>
  <si>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</si>
  <si>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</si>
  <si>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</si>
  <si>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</si>
  <si>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</si>
  <si>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</si>
  <si>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</si>
  <si>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</si>
  <si>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</si>
  <si>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</si>
  <si>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</si>
  <si>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</si>
  <si>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</si>
  <si>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</si>
  <si>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</si>
  <si>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</si>
  <si>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</si>
  <si>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</si>
  <si>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</si>
  <si>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</si>
  <si>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</si>
  <si>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</si>
  <si>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</si>
  <si>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</si>
  <si>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</si>
  <si>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</si>
  <si>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</si>
  <si>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</si>
  <si>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</si>
  <si>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</si>
  <si>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</si>
  <si>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</si>
  <si>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</si>
  <si>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</si>
  <si>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</si>
  <si>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</si>
  <si>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</si>
  <si>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</si>
  <si>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</si>
  <si>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</si>
  <si>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</si>
  <si>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</si>
  <si>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</si>
  <si>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</si>
  <si>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</si>
  <si>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</si>
  <si>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</si>
  <si>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</si>
  <si>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</si>
  <si>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</si>
  <si>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</si>
  <si>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</si>
  <si>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</si>
  <si>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</si>
  <si>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</si>
  <si>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</si>
  <si>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</si>
  <si>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</si>
  <si>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</si>
  <si>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</si>
  <si>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</si>
  <si>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</si>
  <si>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</si>
  <si>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</si>
  <si>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</si>
  <si>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</si>
  <si>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</si>
  <si>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</si>
  <si>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</si>
  <si>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</si>
  <si>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</si>
  <si>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</si>
  <si>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</si>
  <si>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</si>
  <si>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</si>
  <si>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</si>
  <si>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</si>
  <si>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</si>
  <si>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</si>
  <si>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</si>
  <si>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</si>
  <si>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</si>
  <si>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</si>
  <si>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</si>
  <si>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</si>
  <si>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</si>
  <si>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</si>
  <si>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</si>
  <si>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</si>
  <si>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</si>
  <si>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</si>
  <si>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</si>
  <si>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</si>
  <si>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</si>
  <si>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</si>
  <si>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</si>
  <si>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</si>
  <si>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</si>
  <si>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</si>
  <si>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</si>
  <si>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</si>
  <si>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</si>
  <si>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</si>
  <si>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</si>
  <si>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</si>
  <si>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</si>
  <si>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</si>
  <si>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</si>
  <si>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</si>
  <si>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</si>
  <si>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</si>
  <si>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</si>
  <si>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</si>
  <si>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</si>
  <si>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</si>
  <si>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</si>
  <si>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</si>
  <si>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</si>
  <si>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</si>
  <si>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</si>
  <si>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</si>
  <si>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</si>
  <si>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</si>
  <si>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</si>
  <si>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</si>
  <si>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</si>
  <si>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</si>
  <si>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</si>
  <si>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</si>
  <si>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</si>
  <si>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</si>
  <si>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</si>
  <si>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</si>
  <si>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</si>
  <si>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</si>
  <si>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</si>
  <si>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</si>
  <si>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</si>
  <si>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</si>
  <si>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</si>
  <si>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</si>
  <si>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</si>
  <si>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</si>
  <si>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</si>
  <si>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</si>
  <si>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</si>
  <si>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</si>
  <si>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</si>
  <si>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</si>
  <si>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</si>
  <si>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</si>
  <si>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</si>
  <si>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</si>
  <si>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</si>
  <si>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</si>
  <si>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</si>
  <si>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</si>
  <si>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</si>
  <si>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</si>
  <si>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</si>
  <si>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</si>
  <si>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</si>
  <si>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</si>
  <si>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</si>
  <si>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</si>
  <si>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</si>
  <si>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</si>
  <si>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</si>
  <si>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</si>
  <si>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</si>
  <si>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</si>
  <si>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</si>
  <si>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</si>
  <si>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</si>
  <si>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</si>
  <si>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</si>
  <si>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</si>
  <si>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</si>
  <si>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</si>
  <si>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</si>
  <si>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</si>
  <si>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</si>
  <si>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</si>
  <si>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</si>
  <si>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</si>
  <si>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</si>
  <si>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</si>
  <si>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</si>
  <si>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</si>
  <si>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</si>
  <si>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</si>
  <si>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</si>
  <si>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</si>
  <si>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</si>
  <si>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</si>
  <si>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</si>
  <si>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</si>
  <si>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</si>
  <si>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</si>
  <si>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</si>
  <si>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</si>
  <si>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</si>
  <si>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</si>
  <si>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</si>
  <si>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</si>
  <si>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</si>
  <si>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</si>
  <si>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</si>
  <si>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</si>
  <si>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</si>
  <si>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</si>
  <si>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</si>
  <si>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</si>
  <si>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</si>
  <si>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</si>
  <si>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</si>
  <si>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</si>
  <si>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</si>
  <si>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</si>
  <si>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</si>
  <si>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</si>
  <si>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</si>
  <si>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</si>
  <si>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</si>
  <si>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</si>
  <si>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</si>
  <si>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</si>
  <si>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</si>
  <si>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</si>
  <si>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</si>
  <si>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</si>
  <si>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</si>
  <si>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</si>
  <si>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</si>
  <si>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</si>
  <si>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</si>
  <si>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</si>
  <si>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</si>
  <si>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</si>
  <si>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</si>
  <si>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</si>
  <si>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</si>
  <si>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</si>
  <si>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</si>
  <si>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</si>
  <si>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</si>
  <si>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</si>
  <si>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</si>
  <si>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</si>
  <si>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</si>
  <si>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</si>
  <si>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</si>
  <si>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</si>
  <si>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</si>
  <si>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</si>
  <si>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</si>
  <si>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</si>
  <si>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</si>
  <si>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</si>
  <si>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</si>
  <si>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</si>
  <si>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</si>
  <si>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</si>
  <si>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</si>
  <si>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</si>
  <si>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</si>
  <si>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</si>
  <si>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</si>
  <si>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</si>
  <si>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</si>
  <si>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</si>
  <si>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</si>
  <si>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</si>
  <si>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</si>
  <si>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</si>
  <si>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</si>
  <si>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</si>
  <si>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</si>
  <si>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</si>
  <si>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</si>
  <si>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</si>
  <si>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</si>
  <si>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</si>
  <si>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</si>
  <si>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</si>
  <si>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</si>
  <si>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</si>
  <si>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</si>
  <si>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</si>
  <si>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</si>
  <si>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</si>
  <si>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</si>
  <si>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</si>
  <si>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</si>
  <si>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</si>
  <si>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</si>
  <si>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</si>
  <si>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</si>
  <si>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</si>
  <si>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</si>
  <si>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</si>
  <si>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</si>
  <si>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</si>
  <si>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</si>
  <si>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</si>
  <si>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</si>
  <si>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</si>
  <si>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</si>
  <si>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</si>
  <si>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</si>
  <si>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</si>
  <si>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</si>
  <si>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</si>
  <si>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</si>
  <si>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</si>
  <si>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</si>
  <si>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</si>
  <si>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</si>
  <si>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</si>
  <si>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</si>
  <si>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</si>
  <si>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</si>
  <si>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</si>
  <si>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</si>
  <si>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</si>
  <si>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</si>
  <si>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</si>
  <si>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</si>
  <si>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</si>
  <si>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</si>
  <si>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</si>
  <si>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</si>
  <si>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</si>
  <si>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</si>
  <si>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</si>
  <si>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</si>
  <si>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</si>
  <si>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</si>
  <si>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</si>
  <si>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</si>
  <si>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</si>
  <si>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</si>
  <si>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</si>
  <si>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</si>
  <si>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</si>
  <si>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</si>
  <si>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</si>
  <si>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</si>
  <si>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</si>
  <si>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</si>
  <si>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</si>
  <si>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</si>
  <si>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</si>
  <si>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</si>
  <si>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</si>
  <si>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</si>
  <si>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</si>
  <si>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</si>
  <si>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</si>
  <si>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</si>
  <si>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</si>
  <si>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</si>
  <si>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</si>
  <si>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</si>
  <si>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</si>
  <si>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</si>
  <si>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</si>
  <si>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</si>
  <si>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</si>
  <si>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</si>
  <si>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</si>
  <si>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</si>
  <si>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</si>
  <si>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</si>
  <si>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</si>
  <si>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</si>
  <si>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</si>
  <si>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</si>
  <si>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</si>
  <si>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</si>
  <si>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</si>
  <si>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</si>
  <si>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</si>
  <si>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</si>
  <si>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</si>
  <si>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</si>
  <si>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</si>
  <si>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</si>
  <si>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</si>
  <si>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</si>
  <si>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</si>
  <si>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</si>
  <si>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</si>
  <si>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</si>
  <si>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</si>
  <si>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</si>
  <si>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</si>
  <si>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</si>
  <si>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</si>
  <si>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</si>
  <si>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</si>
  <si>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</si>
  <si>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</si>
  <si>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</si>
  <si>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</si>
  <si>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</si>
  <si>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</si>
  <si>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</si>
  <si>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</si>
  <si>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</si>
  <si>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</si>
  <si>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</si>
  <si>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</si>
  <si>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</si>
  <si>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</si>
  <si>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</si>
  <si>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</si>
  <si>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</si>
  <si>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</si>
  <si>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</si>
  <si>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</si>
  <si>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</si>
  <si>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</si>
  <si>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</si>
  <si>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</si>
  <si>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</si>
  <si>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</si>
  <si>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</si>
  <si>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</si>
  <si>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</si>
  <si>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</si>
  <si>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</si>
  <si>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</si>
  <si>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</si>
  <si>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</si>
  <si>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</si>
  <si>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</si>
  <si>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</si>
  <si>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</si>
  <si>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</si>
  <si>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</si>
  <si>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</si>
  <si>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</si>
  <si>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</si>
  <si>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</si>
  <si>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</si>
  <si>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</si>
  <si>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</si>
  <si>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</si>
  <si>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</si>
  <si>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</si>
  <si>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</si>
  <si>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</si>
  <si>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</si>
  <si>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</si>
  <si>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</si>
  <si>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</si>
  <si>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</si>
  <si>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</si>
  <si>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</si>
  <si>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</si>
  <si>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</si>
  <si>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</si>
  <si>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</si>
  <si>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</si>
  <si>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</si>
  <si>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</si>
  <si>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</si>
  <si>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</si>
  <si>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</si>
  <si>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</si>
  <si>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</si>
  <si>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</si>
  <si>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</si>
  <si>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</si>
  <si>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</si>
  <si>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</si>
  <si>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</si>
  <si>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</si>
  <si>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</si>
  <si>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</si>
  <si>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</si>
  <si>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</si>
  <si>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</si>
  <si>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</si>
  <si>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</si>
  <si>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</si>
  <si>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</si>
  <si>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</si>
  <si>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</si>
  <si>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</si>
  <si>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</si>
  <si>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</si>
  <si>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</si>
  <si>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</si>
  <si>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</si>
  <si>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</si>
  <si>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</si>
  <si>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</si>
  <si>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</si>
  <si>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</si>
  <si>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</si>
  <si>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</si>
  <si>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</si>
  <si>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</si>
  <si>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</si>
  <si>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</si>
  <si>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</si>
  <si>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</si>
  <si>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</si>
  <si>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</si>
  <si>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</si>
  <si>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</si>
  <si>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</si>
  <si>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</si>
  <si>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</si>
  <si>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</si>
  <si>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</si>
  <si>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</si>
  <si>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</si>
  <si>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</si>
  <si>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</si>
  <si>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</si>
  <si>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</si>
  <si>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</si>
  <si>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</si>
  <si>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</si>
  <si>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</si>
  <si>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</si>
  <si>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</si>
  <si>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</si>
  <si>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</si>
  <si>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</si>
  <si>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</si>
  <si>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</si>
  <si>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</si>
  <si>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</si>
  <si>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</si>
  <si>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</si>
  <si>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</si>
  <si>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</si>
  <si>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</si>
  <si>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</si>
  <si>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</si>
  <si>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</si>
  <si>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</si>
  <si>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</si>
  <si>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</si>
  <si>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</si>
  <si>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</si>
  <si>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</si>
  <si>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</si>
  <si>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</si>
  <si>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</si>
  <si>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</si>
  <si>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</si>
  <si>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</si>
  <si>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</si>
  <si>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</si>
  <si>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</si>
  <si>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</si>
  <si>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</si>
  <si>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</si>
  <si>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</si>
  <si>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</si>
  <si>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</si>
  <si>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</si>
  <si>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</si>
  <si>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</si>
  <si>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</si>
  <si>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</si>
  <si>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</si>
  <si>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</si>
  <si>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</si>
  <si>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</si>
  <si>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</si>
  <si>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</si>
  <si>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</si>
  <si>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</si>
  <si>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</si>
  <si>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</si>
  <si>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</si>
  <si>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</si>
  <si>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</si>
  <si>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</si>
  <si>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</si>
  <si>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</si>
  <si>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</si>
  <si>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</si>
  <si>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</si>
  <si>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</si>
  <si>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</si>
  <si>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</si>
  <si>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</si>
  <si>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</si>
  <si>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</si>
  <si>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</si>
  <si>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</si>
  <si>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</si>
  <si>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</si>
  <si>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</si>
  <si>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</si>
  <si>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</si>
  <si>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</si>
  <si>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</si>
  <si>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</si>
  <si>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</si>
  <si>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</si>
  <si>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</si>
  <si>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</si>
  <si>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</si>
  <si>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</si>
  <si>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</si>
  <si>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</si>
  <si>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</si>
  <si>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</si>
  <si>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</si>
  <si>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</si>
  <si>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</si>
  <si>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</si>
  <si>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</si>
  <si>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</si>
  <si>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</si>
  <si>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</si>
  <si>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</si>
  <si>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</si>
  <si>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</si>
  <si>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</si>
  <si>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</si>
  <si>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</si>
  <si>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</si>
  <si>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</si>
  <si>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</si>
  <si>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</si>
  <si>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</si>
  <si>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</si>
  <si>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</si>
  <si>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</si>
  <si>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</si>
  <si>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</si>
  <si>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</si>
  <si>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</si>
  <si>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</si>
  <si>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</si>
  <si>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</si>
  <si>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</si>
  <si>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</si>
  <si>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</si>
  <si>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</si>
  <si>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</si>
  <si>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</si>
  <si>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</si>
  <si>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</si>
  <si>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</si>
  <si>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</si>
  <si>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</si>
  <si>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</si>
  <si>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</si>
  <si>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</si>
  <si>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</si>
  <si>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</si>
  <si>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</si>
  <si>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</si>
  <si>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</si>
  <si>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</si>
  <si>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</si>
  <si>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</si>
  <si>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</si>
  <si>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</si>
  <si>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</si>
  <si>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</si>
  <si>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</si>
  <si>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</si>
  <si>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</si>
  <si>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</si>
  <si>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</si>
  <si>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</si>
  <si>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</si>
  <si>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</si>
  <si>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</si>
  <si>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</si>
  <si>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</si>
  <si>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</si>
  <si>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</si>
  <si>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</si>
  <si>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</si>
  <si>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</si>
  <si>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</si>
  <si>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</si>
  <si>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</si>
  <si>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</si>
  <si>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</si>
  <si>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</si>
  <si>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</si>
  <si>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</si>
  <si>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</si>
  <si>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</si>
  <si>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</si>
  <si>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</si>
  <si>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</si>
  <si>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</si>
  <si>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</si>
  <si>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</si>
  <si>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</si>
  <si>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</si>
  <si>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</si>
  <si>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</si>
  <si>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</si>
  <si>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</si>
  <si>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</si>
  <si>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</si>
  <si>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</si>
  <si>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</si>
  <si>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</si>
  <si>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</si>
  <si>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</si>
  <si>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</si>
  <si>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</si>
  <si>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</si>
  <si>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</si>
  <si>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</si>
  <si>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</si>
  <si>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</si>
  <si>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</si>
  <si>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</si>
  <si>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</si>
  <si>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</si>
  <si>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</si>
  <si>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</si>
  <si>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</si>
  <si>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</si>
  <si>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</si>
  <si>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</si>
  <si>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</si>
  <si>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</si>
  <si>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</si>
  <si>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</si>
  <si>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</si>
  <si>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</si>
  <si>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</si>
  <si>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</si>
  <si>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</si>
  <si>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</si>
  <si>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</si>
  <si>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</si>
  <si>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</si>
  <si>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</si>
  <si>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</si>
  <si>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</si>
  <si>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</si>
  <si>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</si>
  <si>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</si>
  <si>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</si>
  <si>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</si>
  <si>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</si>
  <si>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</si>
  <si>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</si>
  <si>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</si>
  <si>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</si>
  <si>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</si>
  <si>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</si>
  <si>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</si>
  <si>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</si>
  <si>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</si>
  <si>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</si>
  <si>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</si>
  <si>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</si>
  <si>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</si>
  <si>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</si>
  <si>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</si>
  <si>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</si>
  <si>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</si>
  <si>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</si>
  <si>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</si>
  <si>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</si>
  <si>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</si>
  <si>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</si>
  <si>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</si>
  <si>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</si>
  <si>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</si>
  <si>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</si>
  <si>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</si>
  <si>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</si>
  <si>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</si>
  <si>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</si>
  <si>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</si>
  <si>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</si>
  <si>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</si>
  <si>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</si>
  <si>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</si>
  <si>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</si>
  <si>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</si>
  <si>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</si>
  <si>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</si>
  <si>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</si>
  <si>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</si>
  <si>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</si>
  <si>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</si>
  <si>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</si>
  <si>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</si>
  <si>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</si>
  <si>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</si>
  <si>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</si>
  <si>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</si>
  <si>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</si>
  <si>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</si>
  <si>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</si>
  <si>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</si>
  <si>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</si>
  <si>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</si>
  <si>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</si>
  <si>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</si>
  <si>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</si>
  <si>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</si>
  <si>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</si>
  <si>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</si>
  <si>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</si>
  <si>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</si>
  <si>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</si>
  <si>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</si>
  <si>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</si>
  <si>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</si>
  <si>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</si>
  <si>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</si>
  <si>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</si>
  <si>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</si>
  <si>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</si>
  <si>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</si>
  <si>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</si>
  <si>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</si>
  <si>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</si>
  <si>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</si>
  <si>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</si>
  <si>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</si>
  <si>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</si>
  <si>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</si>
  <si>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</si>
  <si>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</si>
  <si>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</si>
  <si>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</si>
  <si>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</si>
  <si>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</si>
  <si>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</si>
  <si>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</si>
  <si>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</si>
  <si>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</si>
  <si>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</si>
  <si>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</si>
  <si>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</si>
  <si>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</si>
  <si>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</si>
  <si>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</si>
  <si>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</si>
  <si>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</si>
  <si>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</si>
  <si>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</si>
  <si>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</si>
  <si>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</si>
  <si>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</si>
  <si>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</si>
  <si>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</si>
  <si>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</si>
  <si>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</si>
  <si>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</si>
  <si>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</si>
  <si>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</si>
  <si>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</si>
  <si>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</si>
  <si>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</si>
  <si>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</si>
  <si>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</si>
  <si>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</si>
  <si>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</si>
  <si>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</si>
  <si>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</si>
  <si>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</si>
  <si>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</si>
  <si>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</si>
  <si>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</si>
  <si>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</si>
  <si>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</si>
  <si>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</si>
  <si>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</si>
  <si>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</si>
  <si>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</si>
  <si>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</si>
  <si>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</si>
  <si>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</si>
  <si>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</si>
  <si>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</si>
  <si>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</si>
  <si>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</si>
  <si>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</si>
  <si>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</si>
  <si>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</si>
  <si>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</si>
  <si>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</si>
  <si>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</si>
  <si>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</si>
  <si>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</si>
  <si>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</si>
  <si>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</si>
  <si>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</si>
  <si>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</si>
  <si>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</si>
  <si>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</si>
  <si>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</si>
  <si>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</si>
  <si>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</si>
  <si>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</si>
  <si>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</si>
  <si>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</si>
  <si>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</si>
  <si>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</si>
  <si>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</si>
  <si>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</si>
  <si>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</si>
  <si>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</si>
  <si>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</si>
  <si>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</si>
  <si>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</si>
  <si>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</si>
  <si>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</si>
  <si>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</si>
  <si>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</si>
  <si>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</si>
  <si>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</si>
  <si>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</si>
  <si>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</si>
  <si>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</si>
  <si>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</si>
  <si>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</si>
  <si>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</si>
  <si>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</si>
  <si>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</si>
  <si>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</si>
  <si>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</si>
  <si>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</si>
  <si>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</si>
  <si>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</si>
  <si>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</si>
  <si>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</si>
  <si>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</si>
  <si>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</si>
  <si>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</si>
  <si>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</si>
  <si>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</si>
  <si>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</si>
  <si>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</si>
  <si>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</si>
  <si>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</si>
  <si>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</si>
  <si>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</si>
  <si>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</si>
  <si>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</si>
  <si>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</si>
  <si>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</si>
  <si>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</si>
  <si>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</si>
  <si>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</si>
  <si>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</si>
  <si>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</si>
  <si>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</si>
  <si>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</si>
  <si>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</si>
  <si>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</si>
  <si>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</si>
  <si>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</si>
  <si>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</si>
  <si>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</si>
  <si>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</si>
  <si>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</si>
  <si>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</si>
  <si>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</si>
  <si>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</si>
  <si>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</si>
  <si>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</si>
  <si>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</si>
  <si>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</si>
  <si>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</si>
  <si>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</si>
  <si>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</si>
  <si>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</si>
  <si>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</si>
  <si>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</si>
  <si>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</si>
  <si>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</si>
  <si>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</si>
  <si>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</si>
  <si>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</si>
  <si>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</si>
  <si>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</si>
  <si>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</si>
  <si>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</si>
  <si>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</si>
  <si>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</si>
  <si>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</si>
  <si>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</si>
  <si>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</si>
  <si>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</si>
  <si>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</si>
  <si>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</si>
  <si>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</si>
  <si>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</si>
  <si>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</si>
  <si>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</si>
  <si>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</si>
  <si>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</si>
  <si>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</si>
  <si>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</si>
  <si>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</si>
  <si>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</si>
  <si>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</si>
  <si>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</si>
  <si>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</si>
  <si>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</si>
  <si>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</si>
  <si>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</si>
  <si>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</si>
  <si>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</si>
  <si>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</si>
  <si>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</si>
  <si>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</si>
  <si>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</si>
  <si>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</si>
  <si>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</si>
  <si>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</si>
  <si>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</si>
  <si>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</si>
  <si>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</si>
  <si>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</si>
  <si>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</si>
  <si>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</si>
  <si>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</si>
  <si>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</si>
  <si>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</si>
  <si>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</si>
  <si>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</si>
  <si>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</si>
  <si>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</si>
  <si>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</si>
  <si>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</si>
  <si>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</si>
  <si>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</si>
  <si>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</si>
  <si>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</si>
  <si>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</si>
  <si>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</si>
  <si>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</si>
  <si>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</si>
  <si>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</si>
  <si>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</si>
  <si>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</si>
  <si>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</si>
  <si>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</si>
  <si>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</si>
  <si>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</si>
  <si>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</si>
  <si>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</si>
  <si>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</si>
  <si>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</si>
  <si>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</si>
  <si>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</si>
  <si>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</si>
  <si>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</si>
  <si>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</si>
  <si>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</si>
  <si>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</si>
  <si>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</si>
  <si>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</si>
  <si>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</si>
  <si>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</si>
  <si>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</si>
  <si>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</si>
  <si>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</si>
  <si>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</si>
  <si>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</si>
  <si>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</si>
  <si>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</si>
  <si>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</si>
  <si>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</si>
  <si>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</si>
  <si>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</si>
  <si>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</si>
  <si>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</si>
  <si>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</si>
  <si>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</si>
  <si>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</si>
  <si>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</si>
  <si>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</si>
  <si>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</si>
  <si>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</si>
  <si>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</si>
  <si>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</si>
  <si>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</si>
  <si>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</si>
  <si>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</si>
  <si>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</si>
  <si>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</si>
  <si>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</si>
  <si>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</si>
  <si>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</si>
  <si>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</si>
  <si>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</si>
  <si>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</si>
  <si>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</si>
  <si>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</si>
  <si>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</si>
  <si>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</si>
  <si>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</si>
  <si>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</si>
  <si>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</si>
  <si>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</si>
  <si>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</si>
  <si>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</si>
  <si>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</si>
  <si>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</si>
  <si>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</si>
  <si>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</si>
  <si>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</si>
  <si>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</si>
  <si>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</si>
  <si>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</si>
  <si>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</si>
  <si>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</si>
  <si>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</si>
  <si>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</si>
  <si>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</si>
  <si>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</si>
  <si>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</si>
  <si>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</si>
  <si>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</si>
  <si>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</si>
  <si>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</si>
  <si>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</si>
  <si>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</si>
  <si>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</si>
  <si>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</si>
  <si>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</si>
  <si>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</si>
  <si>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</si>
  <si>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</si>
  <si>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</si>
  <si>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</si>
  <si>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</si>
  <si>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</si>
  <si>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</si>
  <si>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</si>
  <si>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</si>
  <si>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</si>
  <si>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</si>
  <si>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</si>
  <si>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</si>
  <si>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</si>
  <si>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</si>
  <si>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</si>
  <si>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</si>
  <si>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</si>
  <si>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</si>
  <si>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</si>
  <si>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</si>
  <si>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</si>
  <si>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</si>
  <si>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</si>
  <si>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</si>
  <si>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</si>
  <si>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</si>
  <si>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</si>
  <si>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</si>
  <si>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</si>
  <si>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</si>
  <si>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</si>
  <si>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</si>
  <si>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</si>
  <si>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</si>
  <si>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</si>
  <si>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</si>
  <si>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</si>
  <si>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</si>
  <si>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</si>
  <si>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</si>
  <si>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</si>
  <si>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</si>
  <si>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</si>
  <si>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</si>
  <si>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</si>
  <si>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</si>
  <si>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</si>
  <si>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</si>
  <si>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</si>
  <si>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</si>
  <si>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</si>
  <si>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</si>
  <si>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</si>
  <si>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</si>
  <si>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</si>
  <si>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</si>
  <si>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</si>
  <si>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</si>
  <si>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</si>
  <si>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</si>
  <si>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</si>
  <si>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</si>
  <si>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</si>
  <si>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</si>
  <si>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</si>
  <si>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</si>
  <si>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</si>
  <si>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</si>
  <si>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</si>
  <si>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</si>
  <si>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</si>
  <si>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</si>
  <si>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</si>
  <si>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</si>
  <si>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</si>
  <si>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</si>
  <si>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</si>
  <si>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</si>
  <si>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</si>
  <si>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</si>
  <si>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</si>
  <si>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</si>
  <si>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</si>
  <si>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</si>
  <si>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</si>
  <si>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</si>
  <si>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</si>
  <si>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</si>
  <si>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</si>
  <si>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</si>
  <si>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</si>
  <si>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</si>
  <si>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</si>
  <si>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</si>
  <si>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</si>
  <si>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</si>
  <si>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</si>
  <si>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</si>
  <si>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</si>
  <si>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</si>
  <si>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</si>
  <si>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</si>
  <si>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</si>
  <si>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</si>
  <si>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</si>
  <si>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</si>
  <si>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</si>
  <si>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</si>
  <si>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</si>
  <si>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</si>
  <si>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</si>
  <si>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</si>
  <si>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</si>
  <si>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</si>
  <si>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</si>
  <si>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</si>
  <si>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</si>
  <si>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</si>
  <si>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</si>
  <si>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</si>
  <si>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</si>
  <si>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</si>
  <si>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</si>
  <si>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</si>
  <si>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</si>
  <si>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</si>
  <si>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</si>
  <si>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</si>
  <si>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</si>
  <si>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</si>
  <si>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</si>
  <si>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</si>
  <si>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</si>
  <si>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</si>
  <si>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</si>
  <si>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</si>
  <si>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</si>
  <si>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</si>
  <si>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</si>
  <si>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</si>
  <si>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</si>
  <si>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</si>
  <si>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</si>
  <si>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</si>
  <si>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</si>
  <si>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</si>
  <si>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</si>
  <si>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</si>
  <si>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</si>
  <si>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</si>
  <si>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</si>
  <si>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</si>
  <si>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</si>
  <si>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</si>
  <si>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</si>
  <si>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</si>
  <si>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</si>
  <si>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</si>
  <si>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</si>
  <si>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</si>
  <si>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</si>
  <si>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</si>
  <si>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</si>
  <si>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</si>
  <si>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</si>
  <si>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</si>
  <si>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</si>
  <si>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</si>
  <si>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</si>
  <si>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</si>
  <si>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</si>
  <si>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</si>
  <si>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</si>
  <si>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</si>
  <si>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</si>
  <si>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</si>
  <si>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</si>
  <si>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</si>
  <si>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</si>
  <si>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</si>
  <si>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</si>
  <si>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</si>
  <si>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</si>
  <si>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</si>
  <si>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</si>
  <si>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</si>
  <si>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</si>
  <si>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</si>
  <si>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</si>
  <si>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</si>
  <si>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</si>
  <si>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</si>
  <si>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</si>
  <si>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</si>
  <si>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</si>
  <si>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</si>
  <si>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</si>
  <si>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</si>
  <si>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</si>
  <si>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</si>
  <si>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</si>
  <si>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</si>
  <si>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</si>
  <si>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</si>
  <si>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</si>
  <si>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</si>
  <si>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</si>
  <si>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</si>
  <si>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</si>
  <si>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</si>
  <si>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</si>
  <si>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</si>
  <si>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</si>
  <si>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</si>
  <si>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</si>
  <si>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</si>
  <si>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</si>
  <si>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</si>
  <si>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</si>
  <si>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</si>
  <si>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</si>
  <si>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</si>
  <si>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</si>
  <si>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</si>
  <si>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</si>
  <si>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</si>
  <si>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</si>
  <si>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</si>
  <si>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</si>
  <si>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</si>
  <si>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</si>
  <si>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</si>
  <si>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</si>
  <si>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</si>
  <si>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</si>
  <si>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</si>
  <si>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</si>
  <si>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</si>
  <si>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</si>
  <si>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</si>
  <si>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</si>
  <si>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</si>
  <si>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</si>
  <si>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</si>
  <si>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</si>
  <si>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</si>
  <si>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</si>
  <si>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</si>
  <si>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</si>
  <si>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</si>
  <si>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</si>
  <si>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</si>
  <si>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</si>
  <si>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</si>
  <si>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</si>
  <si>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</si>
  <si>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</si>
  <si>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</si>
  <si>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</si>
  <si>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</si>
  <si>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</si>
  <si>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</si>
  <si>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</si>
  <si>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</si>
  <si>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</si>
  <si>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</si>
  <si>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</si>
  <si>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</si>
  <si>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</si>
  <si>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</si>
  <si>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</si>
  <si>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</si>
  <si>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</si>
  <si>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</si>
  <si>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</si>
  <si>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</si>
  <si>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</si>
  <si>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</si>
  <si>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</si>
  <si>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</si>
  <si>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</si>
  <si>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</si>
  <si>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</si>
  <si>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</si>
  <si>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</si>
  <si>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</si>
  <si>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</si>
  <si>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</si>
  <si>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</si>
  <si>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</si>
  <si>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</si>
  <si>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</si>
  <si>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</si>
  <si>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</si>
  <si>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</si>
  <si>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</si>
  <si>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</si>
  <si>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</si>
  <si>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</si>
  <si>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</si>
  <si>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</si>
  <si>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</si>
  <si>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</si>
  <si>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</si>
  <si>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</si>
  <si>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</si>
  <si>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</si>
  <si>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</si>
  <si>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</si>
  <si>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</si>
  <si>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</si>
  <si>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</si>
  <si>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</si>
  <si>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</si>
  <si>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</si>
  <si>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</si>
  <si>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</si>
  <si>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</si>
  <si>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</si>
  <si>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</si>
  <si>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</si>
  <si>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</si>
  <si>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</si>
  <si>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</si>
  <si>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</si>
  <si>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</si>
  <si>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</si>
  <si>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</si>
  <si>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</si>
  <si>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</si>
  <si>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</si>
  <si>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</si>
  <si>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</si>
  <si>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</si>
  <si>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</si>
  <si>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</si>
  <si>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</si>
  <si>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</si>
  <si>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</si>
  <si>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</si>
  <si>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</si>
  <si>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</si>
  <si>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</si>
  <si>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</si>
  <si>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</si>
  <si>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</si>
  <si>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</si>
  <si>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</si>
  <si>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</si>
  <si>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</si>
  <si>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</si>
  <si>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</si>
  <si>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</si>
  <si>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</si>
  <si>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</si>
  <si>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</si>
  <si>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</si>
  <si>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</si>
  <si>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</si>
  <si>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</si>
  <si>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</si>
  <si>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</si>
  <si>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</si>
  <si>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</si>
  <si>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</si>
  <si>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</si>
  <si>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</si>
  <si>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</si>
  <si>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</si>
  <si>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</si>
  <si>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</si>
  <si>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</si>
  <si>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</si>
  <si>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</si>
  <si>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</si>
  <si>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</si>
  <si>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</si>
  <si>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</si>
  <si>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</si>
  <si>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</si>
  <si>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</si>
  <si>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</si>
  <si>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</si>
  <si>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</si>
  <si>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</si>
  <si>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</si>
  <si>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</si>
  <si>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</si>
  <si>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</si>
  <si>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</si>
  <si>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</si>
  <si>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</si>
  <si>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</si>
  <si>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</si>
  <si>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</si>
  <si>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</si>
  <si>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</si>
  <si>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</si>
  <si>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</si>
  <si>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</si>
  <si>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</si>
  <si>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</si>
  <si>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</si>
  <si>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</si>
  <si>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</si>
  <si>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</si>
  <si>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</si>
  <si>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</si>
  <si>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</si>
  <si>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</si>
  <si>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</si>
  <si>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</si>
  <si>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</si>
  <si>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</si>
  <si>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</si>
  <si>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</si>
  <si>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</si>
  <si>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</si>
  <si>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</si>
  <si>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</si>
  <si>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</si>
  <si>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</si>
  <si>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</si>
  <si>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</si>
  <si>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</si>
  <si>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</si>
  <si>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</si>
  <si>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</si>
  <si>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</si>
  <si>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</si>
  <si>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</si>
  <si>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</si>
  <si>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</si>
  <si>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</si>
  <si>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</si>
  <si>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</si>
  <si>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</si>
  <si>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</si>
  <si>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</si>
  <si>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</si>
  <si>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</si>
  <si>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</si>
  <si>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</si>
  <si>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</si>
  <si>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</si>
  <si>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</si>
  <si>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</si>
  <si>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</si>
  <si>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</si>
  <si>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</si>
  <si>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</si>
  <si>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</si>
  <si>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</si>
  <si>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</si>
  <si>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</si>
  <si>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</si>
  <si>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</si>
  <si>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</si>
  <si>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</si>
  <si>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</si>
  <si>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</si>
  <si>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</si>
  <si>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</si>
  <si>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</si>
  <si>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</si>
  <si>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</si>
  <si>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</si>
  <si>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</si>
  <si>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</si>
  <si>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</si>
  <si>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</si>
  <si>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</si>
  <si>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</si>
  <si>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</si>
  <si>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</si>
  <si>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</si>
  <si>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</si>
  <si>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</si>
  <si>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</si>
  <si>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</si>
  <si>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</si>
  <si>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</si>
  <si>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</si>
  <si>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</si>
  <si>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</si>
  <si>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</si>
  <si>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</si>
  <si>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</si>
  <si>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</si>
  <si>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</si>
  <si>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</si>
  <si>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</si>
  <si>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</si>
  <si>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</si>
  <si>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</si>
  <si>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</si>
  <si>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</si>
  <si>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</si>
  <si>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</si>
  <si>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</si>
  <si>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</si>
  <si>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</si>
  <si>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</si>
  <si>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</si>
  <si>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</si>
  <si>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</si>
  <si>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</si>
  <si>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</si>
  <si>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</si>
  <si>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</si>
  <si>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</si>
  <si>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</si>
  <si>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</si>
  <si>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</si>
  <si>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</si>
  <si>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</si>
  <si>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</si>
  <si>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</si>
  <si>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</si>
  <si>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</si>
  <si>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</si>
  <si>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</si>
  <si>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</si>
  <si>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</si>
  <si>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</si>
  <si>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</si>
  <si>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</si>
  <si>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</si>
  <si>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</si>
  <si>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</si>
  <si>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</si>
  <si>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</si>
  <si>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</si>
  <si>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</si>
  <si>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</si>
  <si>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</si>
  <si>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</si>
  <si>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</si>
  <si>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</si>
  <si>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</si>
  <si>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</si>
  <si>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</si>
  <si>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</si>
  <si>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</si>
  <si>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</si>
  <si>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</si>
  <si>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</si>
  <si>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</si>
  <si>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</si>
  <si>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</si>
  <si>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</si>
  <si>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</si>
  <si>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</si>
  <si>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</si>
  <si>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</si>
  <si>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</si>
  <si>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</si>
  <si>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</si>
  <si>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</si>
  <si>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</si>
  <si>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</si>
  <si>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</si>
  <si>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</si>
  <si>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</si>
  <si>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</si>
  <si>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</si>
  <si>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</si>
  <si>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</si>
  <si>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</si>
  <si>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</si>
  <si>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</si>
  <si>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</si>
  <si>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</si>
  <si>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</si>
  <si>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</si>
  <si>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</si>
  <si>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</si>
  <si>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</si>
  <si>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</si>
  <si>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</si>
  <si>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</si>
  <si>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</si>
  <si>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</si>
  <si>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</si>
  <si>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</si>
  <si>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</si>
  <si>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</si>
  <si>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</si>
  <si>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</si>
  <si>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</si>
  <si>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</si>
  <si>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</si>
  <si>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</si>
  <si>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</si>
  <si>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</si>
  <si>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</si>
  <si>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</si>
  <si>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</si>
  <si>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</si>
  <si>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</si>
  <si>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</si>
  <si>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</si>
  <si>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</si>
  <si>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</si>
  <si>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</si>
  <si>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</si>
  <si>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</si>
  <si>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</si>
  <si>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</si>
  <si>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</si>
  <si>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</si>
  <si>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</si>
  <si>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</si>
  <si>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</si>
  <si>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</si>
  <si>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</si>
  <si>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</si>
  <si>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</si>
  <si>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</si>
  <si>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</si>
  <si>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</si>
  <si>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</si>
  <si>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</si>
  <si>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</si>
  <si>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</si>
  <si>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</si>
  <si>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</si>
  <si>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</si>
  <si>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</si>
  <si>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</si>
  <si>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</si>
  <si>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</si>
  <si>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</si>
  <si>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</si>
  <si>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</si>
  <si>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</si>
  <si>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</si>
  <si>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</si>
  <si>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</si>
  <si>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</si>
  <si>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</si>
  <si>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</si>
  <si>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</si>
  <si>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</si>
  <si>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</si>
  <si>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</si>
  <si>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</si>
  <si>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</si>
  <si>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</si>
  <si>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</si>
  <si>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</si>
  <si>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</si>
  <si>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</si>
  <si>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</si>
  <si>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</si>
  <si>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</si>
  <si>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</si>
  <si>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</si>
  <si>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</si>
  <si>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</si>
  <si>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</si>
  <si>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</si>
  <si>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</si>
  <si>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</si>
  <si>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</si>
  <si>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</si>
  <si>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</si>
  <si>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</si>
  <si>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</si>
  <si>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</si>
  <si>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</si>
  <si>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</si>
  <si>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</si>
  <si>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</si>
  <si>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</si>
  <si>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</si>
  <si>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</si>
  <si>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</si>
  <si>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</si>
  <si>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</si>
  <si>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</si>
  <si>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</si>
  <si>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</si>
  <si>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</si>
  <si>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</si>
  <si>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</si>
  <si>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</si>
  <si>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</si>
  <si>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</si>
  <si>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</si>
  <si>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</si>
  <si>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</si>
  <si>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</si>
  <si>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</si>
  <si>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</si>
  <si>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</si>
  <si>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</si>
  <si>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</si>
  <si>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</si>
  <si>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</si>
  <si>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</si>
  <si>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</si>
  <si>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</si>
  <si>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</si>
  <si>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</si>
  <si>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</si>
  <si>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</si>
  <si>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</si>
  <si>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</si>
  <si>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</si>
  <si>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</si>
  <si>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</si>
  <si>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</si>
  <si>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</si>
  <si>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</si>
  <si>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</si>
  <si>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</si>
  <si>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</si>
  <si>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</si>
  <si>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</si>
  <si>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</si>
  <si>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</si>
  <si>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</si>
  <si>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</si>
  <si>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</si>
  <si>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</si>
  <si>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</si>
  <si>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</si>
  <si>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</si>
  <si>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</si>
  <si>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</si>
  <si>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</si>
  <si>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</si>
  <si>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</si>
  <si>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</si>
  <si>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</si>
  <si>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</si>
  <si>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</si>
  <si>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</si>
  <si>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</si>
  <si>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</si>
  <si>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</si>
  <si>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</si>
  <si>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</si>
  <si>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</si>
  <si>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</si>
  <si>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</si>
  <si>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</si>
  <si>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</si>
  <si>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</si>
  <si>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</si>
  <si>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</si>
  <si>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</si>
  <si>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</si>
  <si>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</si>
  <si>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</si>
  <si>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</si>
  <si>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</si>
  <si>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</si>
  <si>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</si>
  <si>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</si>
  <si>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</si>
  <si>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</si>
  <si>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</si>
  <si>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</si>
  <si>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</si>
  <si>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</si>
  <si>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</si>
  <si>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</si>
  <si>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</si>
  <si>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</si>
  <si>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</si>
  <si>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</si>
  <si>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</si>
  <si>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</si>
  <si>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</si>
  <si>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</si>
  <si>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</si>
  <si>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</si>
  <si>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</si>
  <si>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</si>
  <si>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</si>
  <si>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</si>
  <si>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</si>
  <si>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</si>
  <si>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</si>
  <si>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</si>
  <si>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</si>
  <si>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</si>
  <si>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</si>
  <si>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</si>
  <si>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</si>
  <si>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</si>
  <si>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</si>
  <si>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</si>
  <si>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</si>
  <si>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</si>
  <si>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</si>
  <si>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</si>
  <si>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</si>
  <si>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</si>
  <si>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</si>
  <si>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</si>
  <si>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</si>
  <si>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</si>
  <si>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</si>
  <si>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</si>
  <si>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</si>
  <si>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</si>
  <si>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</si>
  <si>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</si>
  <si>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</si>
  <si>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</si>
  <si>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</si>
  <si>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</si>
  <si>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</si>
  <si>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</si>
  <si>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</si>
  <si>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</si>
  <si>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</si>
  <si>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</si>
  <si>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</si>
  <si>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</si>
  <si>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</si>
  <si>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</si>
  <si>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</si>
  <si>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</si>
  <si>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</si>
  <si>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</si>
  <si>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</si>
  <si>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</si>
  <si>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</si>
  <si>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</si>
  <si>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</si>
  <si>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</si>
  <si>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</si>
  <si>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</si>
  <si>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</si>
  <si>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</si>
  <si>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</si>
  <si>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</si>
  <si>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</si>
  <si>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</si>
  <si>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</si>
  <si>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</si>
  <si>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</si>
  <si>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</si>
  <si>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</si>
  <si>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</si>
  <si>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</si>
  <si>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</si>
  <si>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</si>
  <si>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</si>
  <si>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</si>
  <si>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</si>
  <si>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</si>
  <si>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</si>
  <si>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</si>
  <si>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</si>
  <si>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</si>
  <si>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</si>
  <si>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</si>
  <si>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</si>
  <si>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</si>
  <si>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</si>
  <si>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</si>
  <si>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</si>
  <si>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</si>
  <si>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</si>
  <si>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</si>
  <si>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</si>
  <si>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</si>
  <si>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</si>
  <si>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</si>
  <si>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</si>
  <si>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</si>
  <si>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</si>
  <si>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</si>
  <si>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</si>
  <si>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</si>
  <si>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</si>
  <si>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</si>
  <si>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</si>
  <si>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</si>
  <si>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</si>
  <si>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</si>
  <si>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</si>
  <si>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</si>
  <si>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</si>
  <si>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</si>
  <si>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</si>
  <si>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</si>
  <si>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</si>
  <si>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</si>
  <si>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</si>
  <si>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</si>
  <si>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</si>
  <si>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</si>
  <si>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</si>
  <si>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</si>
  <si>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</si>
  <si>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</si>
  <si>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</si>
  <si>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</si>
  <si>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</si>
  <si>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</si>
  <si>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</si>
  <si>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</si>
  <si>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</si>
  <si>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</si>
  <si>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</si>
  <si>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</si>
  <si>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</si>
  <si>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</si>
  <si>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</si>
  <si>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</si>
  <si>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</si>
  <si>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</si>
  <si>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</si>
  <si>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</si>
  <si>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</si>
  <si>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</si>
  <si>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</si>
  <si>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</si>
  <si>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</si>
  <si>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</si>
  <si>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</si>
  <si>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</si>
  <si>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</si>
  <si>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</si>
  <si>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</si>
  <si>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</si>
  <si>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</si>
  <si>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</si>
  <si>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</si>
  <si>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</si>
  <si>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</si>
  <si>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</si>
  <si>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</si>
  <si>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</si>
  <si>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</si>
  <si>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</si>
  <si>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</si>
  <si>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</si>
  <si>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</si>
  <si>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</si>
  <si>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</si>
  <si>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</si>
  <si>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</si>
  <si>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</si>
  <si>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</si>
  <si>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</si>
  <si>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</si>
  <si>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</si>
  <si>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</si>
  <si>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</si>
  <si>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</si>
  <si>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</si>
  <si>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</si>
  <si>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</si>
  <si>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</si>
  <si>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</si>
  <si>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</si>
  <si>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</si>
  <si>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</si>
  <si>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</si>
  <si>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</si>
  <si>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</si>
  <si>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</si>
  <si>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</si>
  <si>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</si>
  <si>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</si>
  <si>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</si>
  <si>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</si>
  <si>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</si>
  <si>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</si>
  <si>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</si>
  <si>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</si>
  <si>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</si>
  <si>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</si>
  <si>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</si>
  <si>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</si>
  <si>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</si>
  <si>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</si>
  <si>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</si>
  <si>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</si>
  <si>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</si>
  <si>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</si>
  <si>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</si>
  <si>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</si>
  <si>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</si>
  <si>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</si>
  <si>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</si>
  <si>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</si>
  <si>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</si>
  <si>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</si>
  <si>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</si>
  <si>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</si>
  <si>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</si>
  <si>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</si>
  <si>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</si>
  <si>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</si>
  <si>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</si>
  <si>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</si>
  <si>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</si>
  <si>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</si>
  <si>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</si>
  <si>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</si>
  <si>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</si>
  <si>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</si>
  <si>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</si>
  <si>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</si>
  <si>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</si>
  <si>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</si>
  <si>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</si>
  <si>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</si>
  <si>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</si>
  <si>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</si>
  <si>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</si>
  <si>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</si>
  <si>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</si>
  <si>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</si>
  <si>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</si>
  <si>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</si>
  <si>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</si>
  <si>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</si>
  <si>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</si>
  <si>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</si>
  <si>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</si>
  <si>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</si>
  <si>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</si>
  <si>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</si>
  <si>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</si>
  <si>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</si>
  <si>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</si>
  <si>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</si>
  <si>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</si>
  <si>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</si>
  <si>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</si>
  <si>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</si>
  <si>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</si>
  <si>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</si>
  <si>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</si>
  <si>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</si>
  <si>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</si>
  <si>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</si>
  <si>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</si>
  <si>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</si>
  <si>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</si>
  <si>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</si>
  <si>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</si>
  <si>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</si>
  <si>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</si>
  <si>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</si>
  <si>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</si>
  <si>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</si>
  <si>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</si>
  <si>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</si>
  <si>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</si>
  <si>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</si>
  <si>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</si>
  <si>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</si>
  <si>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</si>
  <si>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</si>
  <si>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</si>
  <si>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</si>
  <si>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</si>
  <si>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</si>
  <si>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</si>
  <si>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</si>
  <si>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</si>
  <si>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</si>
  <si>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</si>
  <si>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</si>
  <si>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</si>
  <si>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</si>
  <si>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</si>
  <si>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</si>
  <si>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</si>
  <si>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</si>
  <si>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</si>
  <si>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</si>
  <si>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</si>
  <si>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</si>
  <si>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</si>
  <si>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</si>
  <si>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</si>
  <si>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</si>
  <si>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</si>
  <si>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</si>
  <si>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</si>
  <si>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</si>
  <si>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</si>
  <si>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</si>
  <si>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</si>
  <si>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</si>
  <si>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</si>
  <si>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</si>
  <si>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</si>
  <si>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</si>
  <si>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</si>
  <si>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</si>
  <si>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</si>
  <si>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</si>
  <si>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</si>
  <si>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</si>
  <si>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</si>
  <si>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</si>
  <si>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</si>
  <si>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</si>
  <si>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</si>
  <si>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</si>
  <si>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</si>
  <si>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</si>
  <si>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</si>
  <si>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</si>
  <si>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</si>
  <si>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</si>
  <si>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</si>
  <si>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</si>
  <si>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</si>
  <si>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</si>
  <si>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</si>
  <si>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</si>
  <si>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</si>
  <si>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</si>
  <si>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</si>
  <si>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</si>
  <si>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</si>
  <si>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</si>
  <si>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</si>
  <si>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</si>
  <si>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</si>
  <si>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</si>
  <si>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</si>
  <si>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</si>
  <si>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</si>
  <si>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</si>
  <si>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</si>
  <si>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</si>
  <si>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</si>
  <si>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</si>
  <si>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</si>
  <si>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</si>
  <si>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</si>
  <si>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</si>
  <si>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</si>
  <si>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</si>
  <si>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</si>
  <si>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</si>
  <si>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</si>
  <si>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</si>
  <si>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</si>
  <si>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</si>
  <si>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</si>
  <si>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</si>
  <si>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</si>
  <si>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</si>
  <si>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</si>
  <si>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</si>
  <si>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</si>
  <si>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</si>
  <si>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</si>
  <si>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</si>
  <si>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</si>
  <si>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</si>
  <si>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</si>
  <si>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</si>
  <si>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</si>
  <si>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</si>
  <si>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</si>
  <si>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</si>
  <si>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</si>
  <si>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</si>
  <si>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</si>
  <si>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</si>
  <si>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</si>
  <si>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</si>
  <si>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</si>
  <si>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</si>
  <si>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</si>
  <si>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</si>
  <si>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</si>
  <si>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</si>
  <si>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</si>
  <si>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</si>
  <si>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</si>
  <si>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</si>
  <si>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</si>
  <si>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</si>
  <si>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</si>
  <si>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</si>
  <si>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</si>
  <si>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</si>
  <si>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</si>
  <si>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</si>
  <si>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</si>
  <si>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</si>
  <si>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</si>
  <si>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</si>
  <si>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</si>
  <si>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</si>
  <si>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</si>
  <si>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</si>
  <si>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</si>
  <si>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</si>
  <si>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</si>
  <si>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</si>
  <si>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</si>
  <si>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</si>
  <si>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</si>
  <si>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</si>
  <si>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</si>
  <si>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</si>
  <si>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</si>
  <si>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</si>
  <si>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</si>
  <si>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</si>
  <si>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</si>
  <si>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</si>
  <si>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</si>
  <si>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</si>
  <si>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</si>
  <si>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</si>
  <si>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</si>
  <si>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</si>
  <si>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</si>
  <si>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</si>
  <si>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</si>
  <si>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</si>
  <si>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</si>
  <si>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</si>
  <si>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</si>
  <si>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</si>
  <si>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</si>
  <si>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</si>
  <si>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</si>
  <si>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</si>
  <si>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</si>
  <si>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</si>
  <si>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</si>
  <si>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</si>
  <si>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</si>
  <si>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</si>
  <si>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</si>
  <si>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</si>
  <si>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</si>
  <si>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</si>
  <si>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</si>
  <si>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</si>
  <si>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</si>
  <si>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</si>
  <si>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</si>
  <si>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</si>
  <si>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</si>
  <si>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</si>
  <si>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</si>
  <si>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</si>
  <si>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</si>
  <si>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</si>
  <si>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</si>
  <si>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</si>
  <si>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</si>
  <si>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</si>
  <si>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</si>
  <si>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</si>
  <si>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</si>
  <si>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</si>
  <si>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</si>
  <si>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</si>
  <si>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</si>
  <si>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</si>
  <si>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</si>
  <si>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</si>
  <si>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</si>
  <si>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</si>
  <si>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</si>
  <si>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</si>
  <si>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</si>
  <si>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</si>
  <si>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</si>
  <si>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</si>
  <si>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</si>
  <si>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</si>
  <si>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</si>
  <si>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</si>
  <si>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</si>
  <si>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</si>
  <si>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</si>
  <si>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</si>
  <si>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</si>
  <si>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</si>
  <si>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</si>
  <si>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</si>
  <si>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</si>
  <si>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</si>
  <si>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</si>
  <si>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</si>
  <si>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</si>
  <si>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</si>
  <si>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</si>
  <si>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</si>
  <si>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</si>
  <si>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</si>
  <si>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</si>
  <si>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</si>
  <si>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</si>
  <si>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</si>
  <si>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</si>
  <si>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</si>
  <si>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</si>
  <si>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</si>
  <si>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</si>
  <si>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</si>
  <si>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</si>
  <si>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</si>
  <si>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</si>
  <si>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</si>
  <si>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</si>
  <si>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</si>
  <si>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</si>
  <si>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</si>
  <si>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</si>
  <si>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</si>
  <si>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</si>
  <si>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</si>
  <si>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</si>
  <si>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</si>
  <si>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</si>
  <si>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</si>
  <si>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</si>
  <si>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</si>
  <si>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</si>
  <si>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</si>
  <si>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</si>
  <si>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</si>
  <si>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</si>
  <si>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</si>
  <si>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</si>
  <si>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</si>
  <si>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</si>
  <si>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</si>
  <si>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</si>
  <si>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</si>
  <si>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</si>
  <si>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</si>
  <si>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</si>
  <si>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</si>
  <si>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</si>
  <si>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</si>
  <si>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</si>
  <si>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</si>
  <si>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</si>
  <si>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</si>
  <si>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</si>
  <si>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</si>
  <si>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</si>
  <si>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</si>
  <si>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</si>
  <si>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</si>
  <si>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</si>
  <si>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</si>
  <si>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</si>
  <si>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</si>
  <si>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</si>
  <si>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</si>
  <si>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</si>
  <si>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</si>
  <si>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</si>
  <si>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</si>
  <si>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</si>
  <si>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</si>
  <si>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</si>
  <si>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</si>
  <si>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</si>
  <si>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</si>
  <si>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</si>
  <si>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</si>
  <si>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</si>
  <si>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</si>
  <si>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</si>
  <si>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</si>
  <si>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</si>
  <si>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</si>
  <si>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</si>
  <si>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</si>
  <si>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</si>
  <si>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</si>
  <si>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</si>
  <si>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</si>
  <si>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</si>
  <si>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</si>
  <si>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</si>
  <si>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</si>
  <si>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</si>
  <si>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</si>
  <si>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</si>
  <si>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</si>
  <si>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</si>
  <si>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</si>
  <si>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</si>
  <si>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</si>
  <si>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</si>
  <si>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</si>
  <si>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</si>
  <si>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</si>
  <si>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</si>
  <si>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</si>
  <si>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</si>
  <si>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</si>
  <si>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</si>
  <si>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</si>
  <si>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</si>
  <si>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</si>
  <si>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</si>
  <si>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</si>
  <si>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</si>
  <si>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</si>
  <si>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</si>
  <si>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</si>
  <si>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</si>
  <si>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</si>
  <si>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</si>
  <si>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</si>
  <si>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</si>
  <si>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</si>
  <si>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</si>
  <si>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</si>
  <si>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</si>
  <si>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</si>
  <si>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</si>
  <si>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</si>
  <si>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</si>
  <si>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</si>
  <si>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</si>
  <si>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</si>
  <si>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</si>
  <si>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</si>
  <si>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</si>
  <si>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</si>
  <si>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</si>
  <si>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</si>
  <si>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</si>
  <si>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</si>
  <si>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</si>
  <si>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</si>
  <si>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</si>
  <si>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</si>
  <si>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</si>
  <si>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</si>
  <si>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</si>
  <si>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</si>
  <si>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</si>
  <si>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</si>
  <si>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</si>
  <si>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</si>
  <si>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</si>
  <si>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</si>
  <si>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</si>
  <si>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</si>
  <si>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</si>
  <si>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</si>
  <si>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</si>
  <si>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</si>
  <si>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</si>
  <si>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</si>
  <si>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</si>
  <si>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</si>
  <si>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</si>
  <si>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</si>
  <si>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</si>
  <si>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</si>
  <si>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</si>
  <si>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</si>
  <si>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</si>
  <si>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</si>
  <si>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</si>
  <si>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</si>
  <si>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</si>
  <si>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</si>
  <si>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</si>
  <si>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</si>
  <si>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</si>
  <si>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</si>
  <si>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</si>
  <si>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</si>
  <si>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</si>
  <si>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</si>
  <si>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</si>
  <si>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</si>
  <si>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</si>
  <si>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</si>
  <si>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</si>
  <si>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</si>
  <si>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</si>
  <si>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</si>
  <si>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</si>
  <si>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</si>
  <si>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</si>
  <si>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</si>
  <si>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</si>
  <si>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</si>
  <si>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</si>
  <si>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</si>
  <si>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</si>
  <si>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</si>
  <si>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</si>
  <si>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</si>
  <si>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</si>
  <si>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</si>
  <si>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</si>
  <si>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</si>
  <si>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</si>
  <si>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</si>
  <si>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</si>
  <si>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</si>
  <si>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</si>
  <si>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</si>
  <si>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</si>
  <si>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</si>
  <si>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</si>
  <si>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</si>
  <si>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</si>
  <si>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</si>
  <si>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</si>
  <si>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</si>
  <si>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</si>
  <si>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</si>
  <si>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</si>
  <si>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</si>
  <si>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</si>
  <si>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</si>
  <si>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</si>
  <si>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</si>
  <si>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</si>
  <si>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</si>
  <si>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</si>
  <si>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</si>
  <si>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</si>
  <si>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</si>
  <si>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</si>
  <si>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</si>
  <si>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</si>
  <si>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</si>
  <si>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</si>
  <si>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</si>
  <si>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</si>
  <si>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</si>
  <si>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</si>
  <si>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</si>
  <si>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</si>
  <si>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</si>
  <si>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</si>
  <si>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</si>
  <si>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</si>
  <si>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</si>
  <si>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</si>
  <si>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</si>
  <si>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</si>
  <si>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</si>
  <si>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</si>
  <si>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</si>
  <si>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</si>
  <si>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</si>
  <si>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</si>
  <si>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</si>
  <si>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</si>
  <si>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</si>
  <si>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</si>
  <si>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</si>
  <si>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</si>
  <si>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</si>
  <si>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</si>
  <si>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</si>
  <si>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</si>
  <si>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</si>
  <si>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</si>
  <si>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</si>
  <si>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</si>
  <si>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</si>
  <si>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</si>
  <si>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</si>
  <si>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</si>
  <si>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</si>
  <si>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</si>
  <si>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</si>
  <si>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</si>
  <si>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</si>
  <si>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</si>
  <si>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</si>
  <si>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</si>
  <si>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</si>
  <si>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</si>
  <si>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</si>
  <si>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</si>
  <si>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</si>
  <si>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</si>
  <si>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</si>
  <si>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</si>
  <si>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</si>
  <si>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</si>
  <si>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</si>
  <si>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</si>
  <si>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</si>
  <si>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</si>
  <si>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</si>
  <si>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</si>
  <si>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</si>
  <si>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</si>
  <si>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</si>
  <si>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</si>
  <si>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</si>
  <si>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</si>
  <si>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</si>
  <si>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</si>
  <si>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</si>
  <si>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</si>
  <si>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</si>
  <si>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</si>
  <si>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</si>
  <si>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</si>
  <si>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</si>
  <si>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</si>
  <si>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</si>
  <si>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</si>
  <si>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</si>
  <si>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</si>
  <si>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</si>
  <si>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</si>
  <si>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</si>
  <si>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</si>
  <si>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</si>
  <si>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</si>
  <si>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</si>
  <si>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</si>
  <si>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</si>
  <si>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</si>
  <si>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</si>
  <si>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</si>
  <si>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</si>
  <si>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</si>
  <si>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</si>
  <si>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</si>
  <si>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</si>
  <si>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</si>
  <si>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</si>
  <si>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</si>
  <si>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</si>
  <si>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</si>
  <si>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</si>
  <si>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</si>
  <si>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</si>
  <si>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</si>
  <si>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</si>
  <si>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</si>
  <si>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</si>
  <si>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</si>
  <si>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</si>
  <si>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</si>
  <si>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</si>
  <si>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</si>
  <si>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</si>
  <si>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</si>
  <si>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</si>
  <si>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</si>
  <si>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</si>
  <si>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</si>
  <si>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</si>
  <si>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</si>
  <si>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</si>
  <si>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</si>
  <si>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</si>
  <si>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</si>
  <si>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</si>
  <si>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</si>
  <si>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</si>
  <si>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</si>
  <si>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</si>
  <si>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</si>
  <si>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</si>
  <si>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</si>
  <si>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</si>
  <si>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</si>
  <si>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</si>
  <si>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</si>
  <si>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</si>
  <si>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</si>
  <si>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</si>
  <si>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</si>
  <si>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</si>
  <si>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</si>
  <si>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</si>
  <si>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</si>
  <si>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</si>
  <si>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</si>
  <si>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</si>
  <si>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</si>
  <si>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</si>
  <si>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</si>
  <si>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</si>
  <si>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</si>
  <si>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</si>
  <si>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</si>
  <si>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</si>
  <si>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</si>
  <si>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</si>
  <si>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</si>
  <si>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</si>
  <si>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</si>
  <si>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</si>
  <si>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</si>
  <si>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</si>
  <si>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</si>
  <si>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</si>
  <si>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</si>
  <si>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</si>
  <si>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</si>
  <si>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</si>
  <si>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</si>
  <si>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</si>
  <si>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</si>
  <si>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</si>
  <si>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</si>
  <si>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</si>
  <si>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</si>
  <si>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</si>
  <si>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</si>
  <si>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</si>
  <si>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</si>
  <si>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</si>
  <si>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</si>
  <si>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</si>
  <si>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</si>
  <si>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</si>
  <si>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</si>
  <si>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</si>
  <si>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</si>
  <si>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</si>
  <si>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</si>
  <si>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</si>
  <si>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</si>
  <si>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</si>
  <si>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</si>
  <si>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</si>
  <si>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</si>
  <si>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</si>
  <si>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</si>
  <si>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</si>
  <si>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</si>
  <si>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</si>
  <si>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</si>
  <si>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</si>
  <si>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</si>
  <si>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</si>
  <si>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</si>
  <si>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</si>
  <si>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</si>
  <si>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</si>
  <si>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</si>
  <si>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</si>
  <si>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</si>
  <si>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</si>
  <si>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</si>
  <si>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</si>
  <si>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</si>
  <si>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</si>
  <si>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</si>
  <si>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</si>
  <si>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</si>
  <si>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</si>
  <si>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</si>
  <si>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</si>
  <si>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</si>
  <si>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</si>
  <si>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</si>
  <si>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</si>
  <si>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</si>
  <si>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</si>
  <si>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</si>
  <si>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</si>
  <si>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</si>
  <si>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</si>
  <si>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</si>
  <si>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</si>
  <si>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</si>
  <si>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</si>
  <si>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</si>
  <si>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</si>
  <si>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</si>
  <si>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</si>
  <si>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</si>
  <si>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</si>
  <si>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</si>
  <si>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</si>
  <si>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</si>
  <si>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</si>
  <si>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</si>
  <si>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</si>
  <si>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</si>
  <si>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</si>
  <si>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</si>
  <si>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</si>
  <si>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</si>
  <si>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</si>
  <si>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</si>
  <si>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</si>
  <si>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</si>
  <si>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</si>
  <si>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</si>
  <si>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</si>
  <si>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</si>
  <si>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</si>
  <si>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</si>
  <si>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</si>
  <si>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</si>
  <si>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</si>
  <si>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</si>
  <si>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</si>
  <si>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</si>
  <si>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</si>
  <si>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</si>
  <si>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</si>
  <si>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</si>
  <si>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</si>
  <si>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</si>
  <si>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</si>
  <si>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</si>
  <si>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</si>
  <si>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</si>
  <si>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</si>
  <si>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</si>
  <si>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</si>
  <si>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</si>
  <si>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</si>
  <si>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</si>
  <si>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</si>
  <si>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</si>
  <si>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</si>
  <si>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</si>
  <si>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</si>
  <si>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</si>
  <si>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</si>
  <si>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</si>
  <si>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</si>
  <si>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</si>
  <si>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</si>
  <si>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</si>
  <si>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</si>
  <si>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</si>
  <si>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</si>
  <si>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</si>
  <si>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</si>
  <si>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</si>
  <si>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</si>
  <si>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</si>
  <si>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</si>
  <si>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</si>
  <si>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</si>
  <si>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</si>
  <si>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</si>
  <si>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</si>
  <si>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</si>
  <si>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</si>
  <si>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</si>
  <si>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</si>
  <si>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</si>
  <si>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</si>
  <si>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</si>
  <si>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</si>
  <si>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</si>
  <si>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</si>
  <si>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</si>
  <si>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</si>
  <si>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</si>
  <si>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</si>
  <si>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</si>
  <si>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</si>
  <si>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</si>
  <si>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</si>
  <si>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</si>
  <si>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</si>
  <si>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</si>
  <si>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</si>
  <si>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</si>
  <si>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</si>
  <si>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</si>
  <si>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</si>
  <si>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</si>
  <si>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</si>
  <si>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</si>
  <si>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</si>
  <si>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</si>
  <si>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</si>
  <si>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</si>
  <si>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</si>
  <si>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</si>
  <si>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</si>
  <si>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</si>
  <si>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</si>
  <si>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</si>
  <si>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</si>
  <si>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</si>
  <si>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</si>
  <si>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</si>
  <si>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</si>
  <si>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</si>
  <si>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</si>
  <si>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</si>
  <si>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</si>
  <si>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</si>
  <si>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</si>
  <si>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</si>
  <si>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</si>
  <si>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</si>
  <si>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</si>
  <si>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</si>
  <si>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</si>
  <si>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</si>
  <si>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</si>
  <si>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</si>
  <si>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</si>
  <si>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</si>
  <si>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</si>
  <si>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</si>
  <si>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</si>
  <si>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</si>
  <si>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</si>
  <si>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</si>
  <si>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</si>
  <si>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</si>
  <si>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</si>
  <si>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</si>
  <si>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</si>
  <si>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</si>
  <si>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</si>
  <si>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</si>
  <si>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</si>
  <si>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</si>
  <si>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</si>
  <si>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</si>
  <si>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</si>
  <si>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</si>
  <si>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</si>
  <si>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</si>
  <si>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</si>
  <si>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</si>
  <si>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</si>
  <si>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</si>
  <si>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</si>
  <si>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</si>
  <si>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</si>
  <si>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</si>
  <si>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</si>
  <si>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</si>
  <si>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</si>
  <si>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</si>
  <si>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</si>
  <si>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</si>
  <si>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</si>
  <si>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</si>
  <si>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</si>
  <si>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</si>
  <si>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</si>
  <si>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</si>
  <si>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</si>
  <si>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</si>
  <si>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</si>
  <si>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</si>
  <si>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</si>
  <si>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</si>
  <si>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</si>
  <si>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</si>
  <si>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</si>
  <si>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</si>
  <si>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</si>
  <si>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</si>
  <si>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</si>
  <si>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</si>
  <si>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</si>
  <si>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</si>
  <si>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</si>
  <si>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</si>
  <si>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</si>
  <si>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</si>
  <si>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</si>
  <si>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</si>
  <si>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</si>
  <si>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</si>
  <si>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</si>
  <si>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</si>
  <si>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</si>
  <si>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</si>
  <si>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</si>
  <si>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</si>
  <si>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</si>
  <si>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</si>
  <si>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</si>
  <si>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</si>
  <si>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</si>
  <si>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</si>
  <si>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</si>
  <si>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</si>
  <si>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</si>
  <si>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</si>
  <si>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</si>
  <si>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</si>
  <si>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</si>
  <si>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</si>
  <si>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</si>
  <si>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</si>
  <si>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</si>
  <si>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</si>
  <si>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</si>
  <si>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</si>
  <si>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</si>
  <si>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</si>
  <si>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</si>
  <si>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</si>
  <si>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</si>
  <si>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</si>
  <si>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</si>
  <si>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</si>
  <si>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</si>
  <si>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</si>
  <si>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</si>
  <si>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</si>
  <si>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</si>
  <si>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</si>
  <si>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</si>
  <si>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</si>
  <si>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</si>
  <si>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</si>
  <si>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</si>
  <si>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</si>
  <si>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</si>
  <si>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</si>
  <si>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</si>
  <si>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</si>
  <si>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</si>
  <si>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</si>
  <si>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</si>
  <si>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</si>
  <si>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</si>
  <si>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</si>
  <si>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</si>
  <si>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</si>
  <si>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</si>
  <si>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</si>
  <si>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</si>
  <si>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</si>
  <si>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</si>
  <si>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</si>
  <si>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</si>
  <si>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</si>
  <si>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</si>
  <si>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</si>
  <si>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</si>
  <si>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</si>
  <si>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</si>
  <si>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</si>
  <si>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</si>
  <si>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</si>
  <si>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</si>
  <si>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</si>
  <si>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</si>
  <si>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</si>
  <si>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</si>
  <si>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</si>
  <si>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</si>
  <si>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</si>
  <si>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</si>
  <si>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</si>
  <si>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</si>
  <si>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</si>
  <si>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</si>
  <si>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</si>
  <si>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</si>
  <si>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</si>
  <si>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</si>
  <si>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</si>
  <si>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</si>
  <si>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</si>
  <si>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</si>
  <si>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</si>
  <si>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</si>
  <si>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</si>
  <si>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</si>
  <si>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</si>
  <si>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</si>
  <si>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</si>
  <si>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</si>
  <si>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</si>
  <si>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</si>
  <si>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</si>
  <si>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</si>
  <si>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</si>
  <si>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</si>
  <si>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</si>
  <si>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</si>
  <si>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</si>
  <si>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</si>
  <si>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</si>
  <si>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</si>
  <si>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</si>
  <si>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</si>
  <si>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</si>
  <si>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</si>
  <si>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</si>
  <si>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</si>
  <si>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</si>
  <si>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</si>
  <si>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</si>
  <si>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</si>
  <si>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</si>
  <si>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</si>
  <si>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</si>
  <si>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</si>
  <si>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</si>
  <si>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</si>
  <si>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</si>
  <si>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</si>
  <si>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</si>
  <si>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</si>
  <si>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</si>
  <si>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</si>
  <si>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</si>
  <si>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</si>
  <si>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</si>
  <si>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</si>
  <si>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</si>
  <si>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</si>
  <si>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</si>
  <si>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</si>
  <si>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</si>
  <si>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</si>
  <si>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</si>
  <si>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</si>
  <si>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</si>
  <si>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</si>
  <si>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</si>
  <si>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</si>
  <si>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</si>
  <si>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</si>
  <si>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</si>
  <si>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</si>
  <si>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</si>
  <si>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</si>
  <si>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</si>
  <si>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</si>
  <si>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</si>
  <si>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</si>
  <si>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</si>
  <si>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</si>
  <si>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</si>
  <si>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</si>
  <si>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</si>
  <si>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</si>
  <si>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</si>
  <si>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</si>
  <si>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</si>
  <si>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</si>
  <si>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</si>
  <si>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</si>
  <si>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</si>
  <si>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</si>
  <si>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</si>
  <si>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</si>
  <si>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</si>
  <si>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</si>
  <si>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</si>
  <si>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</si>
  <si>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</si>
  <si>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</si>
  <si>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</si>
  <si>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</si>
  <si>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</si>
  <si>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</si>
  <si>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</si>
  <si>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</si>
  <si>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</si>
  <si>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</si>
  <si>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</si>
  <si>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</si>
  <si>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</si>
  <si>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</si>
  <si>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</si>
  <si>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</si>
  <si>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</si>
  <si>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</si>
  <si>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</si>
  <si>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</si>
  <si>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</si>
  <si>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</si>
  <si>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</si>
  <si>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</si>
  <si>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</si>
  <si>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</si>
  <si>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</si>
  <si>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</si>
  <si>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</si>
  <si>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</si>
  <si>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</si>
  <si>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</si>
  <si>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</si>
  <si>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</si>
  <si>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</si>
  <si>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</si>
  <si>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</si>
  <si>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</si>
  <si>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</si>
  <si>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</si>
  <si>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</si>
  <si>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</si>
  <si>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</si>
  <si>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</si>
  <si>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</si>
  <si>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</si>
  <si>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</si>
  <si>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</si>
  <si>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</si>
  <si>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</si>
  <si>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</si>
  <si>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</si>
  <si>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</si>
  <si>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</si>
  <si>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</si>
  <si>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</si>
  <si>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</si>
  <si>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</si>
  <si>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</si>
  <si>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</si>
  <si>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</si>
  <si>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</si>
  <si>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</si>
  <si>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</si>
  <si>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</si>
  <si>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</si>
  <si>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</si>
  <si>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</si>
  <si>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</si>
  <si>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</si>
  <si>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</si>
  <si>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</si>
  <si>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</si>
  <si>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</si>
  <si>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</si>
  <si>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</si>
  <si>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</si>
  <si>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</si>
  <si>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</si>
  <si>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</si>
  <si>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</si>
  <si>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</si>
  <si>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</si>
  <si>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</si>
  <si>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</si>
  <si>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</si>
  <si>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</si>
  <si>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</si>
  <si>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</si>
  <si>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</si>
  <si>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</si>
  <si>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</si>
  <si>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</si>
  <si>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</si>
  <si>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</si>
  <si>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</si>
  <si>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</si>
  <si>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</si>
  <si>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</si>
  <si>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</si>
  <si>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</si>
  <si>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</si>
  <si>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</si>
  <si>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</si>
  <si>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</si>
  <si>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</si>
  <si>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</si>
  <si>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</si>
  <si>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</si>
  <si>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</si>
  <si>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</si>
  <si>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</si>
  <si>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</si>
  <si>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</si>
  <si>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</si>
  <si>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</si>
  <si>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</si>
  <si>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</si>
  <si>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</si>
  <si>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</si>
  <si>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</si>
  <si>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</si>
  <si>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</si>
  <si>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</si>
  <si>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</si>
  <si>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</si>
  <si>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</si>
  <si>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</si>
  <si>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</si>
  <si>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</si>
  <si>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</si>
  <si>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</si>
  <si>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</si>
  <si>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</si>
  <si>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</si>
  <si>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</si>
  <si>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</si>
  <si>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</si>
  <si>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</si>
  <si>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</si>
  <si>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</si>
  <si>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</si>
  <si>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</si>
  <si>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</si>
  <si>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</si>
  <si>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</si>
  <si>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</si>
  <si>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</si>
  <si>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</si>
  <si>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</si>
  <si>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</si>
  <si>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</si>
  <si>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</si>
  <si>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</si>
  <si>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</si>
  <si>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</si>
  <si>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</si>
  <si>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</si>
  <si>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</si>
  <si>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</si>
  <si>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</si>
  <si>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</si>
  <si>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</si>
  <si>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</si>
  <si>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</si>
  <si>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</si>
  <si>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</si>
  <si>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</si>
  <si>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</si>
  <si>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</si>
  <si>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</si>
  <si>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</si>
  <si>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</si>
  <si>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</si>
  <si>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</si>
  <si>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</si>
  <si>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</si>
  <si>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</si>
  <si>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</si>
  <si>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</si>
  <si>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</si>
  <si>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</si>
  <si>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</si>
  <si>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</si>
  <si>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</si>
  <si>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</si>
  <si>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</si>
  <si>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</si>
  <si>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</si>
  <si>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</si>
  <si>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</si>
  <si>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</si>
  <si>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</si>
  <si>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</si>
  <si>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</si>
  <si>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</si>
  <si>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</si>
  <si>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</si>
  <si>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</si>
  <si>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</si>
  <si>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</si>
  <si>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</si>
  <si>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</si>
  <si>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</si>
  <si>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</si>
  <si>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</si>
  <si>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</si>
  <si>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</si>
  <si>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</si>
  <si>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</si>
  <si>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</si>
  <si>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</si>
  <si>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</si>
  <si>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</si>
  <si>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</si>
  <si>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</si>
  <si>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</si>
  <si>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</si>
  <si>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</si>
  <si>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</si>
  <si>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</si>
  <si>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</si>
  <si>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</si>
  <si>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</si>
  <si>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</si>
  <si>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</si>
  <si>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</si>
  <si>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</si>
  <si>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</si>
  <si>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</si>
  <si>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</si>
  <si>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</si>
  <si>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</si>
  <si>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</si>
  <si>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</si>
  <si>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</si>
  <si>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</si>
  <si>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</si>
  <si>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</si>
  <si>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</si>
  <si>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</si>
  <si>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</si>
  <si>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</si>
  <si>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</si>
  <si>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</si>
  <si>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</si>
  <si>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</si>
  <si>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</si>
  <si>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</si>
  <si>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</si>
  <si>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</si>
  <si>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</si>
  <si>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</si>
  <si>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</si>
  <si>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</si>
  <si>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</si>
  <si>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</si>
  <si>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</si>
  <si>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</si>
  <si>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</si>
  <si>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</si>
  <si>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</si>
  <si>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</si>
  <si>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</si>
  <si>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</si>
  <si>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</si>
  <si>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</si>
  <si>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</si>
  <si>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</si>
  <si>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</si>
  <si>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</si>
  <si>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</si>
  <si>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</si>
  <si>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</si>
  <si>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</si>
  <si>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</si>
  <si>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</si>
  <si>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</si>
  <si>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</si>
  <si>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</si>
  <si>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</si>
  <si>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</si>
  <si>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</si>
  <si>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</si>
  <si>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</si>
  <si>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</si>
  <si>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</si>
  <si>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</si>
  <si>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</si>
  <si>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</si>
  <si>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</si>
  <si>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</si>
  <si>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</si>
  <si>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</si>
  <si>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</si>
  <si>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</si>
  <si>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</si>
  <si>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</si>
  <si>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</si>
  <si>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</si>
  <si>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</si>
  <si>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</si>
  <si>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</si>
  <si>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</si>
  <si>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</si>
  <si>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</si>
  <si>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</si>
  <si>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</si>
  <si>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</si>
  <si>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</si>
  <si>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</si>
  <si>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</si>
  <si>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</si>
  <si>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</si>
  <si>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</si>
  <si>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</si>
  <si>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</si>
  <si>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</si>
  <si>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</si>
  <si>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</si>
  <si>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</si>
  <si>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</si>
  <si>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</si>
  <si>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</si>
  <si>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</si>
  <si>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</si>
  <si>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</si>
  <si>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</si>
  <si>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</si>
  <si>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</si>
  <si>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</si>
  <si>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</si>
  <si>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</si>
  <si>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</si>
  <si>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</si>
  <si>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</si>
  <si>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</si>
  <si>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</si>
  <si>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</si>
  <si>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</si>
  <si>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</si>
  <si>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</si>
  <si>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</si>
  <si>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</si>
  <si>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</si>
  <si>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</si>
  <si>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</si>
  <si>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</si>
  <si>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</si>
  <si>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</si>
  <si>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</si>
  <si>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</si>
  <si>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</si>
  <si>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</si>
  <si>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</si>
  <si>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</si>
  <si>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</si>
  <si>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</si>
  <si>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</si>
  <si>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</si>
  <si>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</si>
  <si>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</si>
  <si>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</si>
  <si>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</si>
  <si>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</si>
  <si>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</si>
  <si>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</si>
  <si>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</si>
  <si>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</si>
  <si>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</si>
  <si>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</si>
  <si>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</si>
  <si>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</si>
  <si>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</si>
  <si>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</si>
  <si>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</si>
  <si>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</si>
  <si>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</si>
  <si>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</si>
  <si>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</si>
  <si>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</si>
  <si>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</si>
  <si>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</si>
  <si>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</si>
  <si>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</si>
  <si>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</si>
  <si>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</si>
  <si>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</si>
  <si>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</si>
  <si>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</si>
  <si>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</si>
  <si>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</si>
  <si>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</si>
  <si>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</si>
  <si>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</si>
  <si>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</si>
  <si>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</si>
  <si>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</si>
  <si>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</si>
  <si>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</si>
  <si>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</si>
  <si>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</si>
  <si>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</si>
  <si>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</si>
  <si>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</si>
  <si>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</si>
  <si>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</si>
  <si>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</si>
  <si>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</si>
  <si>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</si>
  <si>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</si>
  <si>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</si>
  <si>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</si>
  <si>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</si>
  <si>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</si>
  <si>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</si>
  <si>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</si>
  <si>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</si>
  <si>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</si>
  <si>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</si>
  <si>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</si>
  <si>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</si>
  <si>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</si>
  <si>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</si>
  <si>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</si>
  <si>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</si>
  <si>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</si>
  <si>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</si>
  <si>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</si>
  <si>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</si>
  <si>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</si>
  <si>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</si>
  <si>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</si>
  <si>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</si>
  <si>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</si>
  <si>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</si>
  <si>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</si>
  <si>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</si>
  <si>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</si>
  <si>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</si>
  <si>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</si>
  <si>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</si>
  <si>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</si>
  <si>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</si>
  <si>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</si>
  <si>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</si>
  <si>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</si>
  <si>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</si>
  <si>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</si>
  <si>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</si>
  <si>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</si>
  <si>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</si>
  <si>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</si>
  <si>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</si>
  <si>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</si>
  <si>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</si>
  <si>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</si>
  <si>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</si>
  <si>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</si>
  <si>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</si>
  <si>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</si>
  <si>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</si>
  <si>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</si>
  <si>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</si>
  <si>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</si>
  <si>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</si>
  <si>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</si>
  <si>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</si>
  <si>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</si>
  <si>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</si>
  <si>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</si>
  <si>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</si>
  <si>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</si>
  <si>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</si>
  <si>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</si>
  <si>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</si>
  <si>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</si>
  <si>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</si>
  <si>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</si>
  <si>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</si>
  <si>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</si>
  <si>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</si>
  <si>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</si>
  <si>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</si>
  <si>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</si>
  <si>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</si>
  <si>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</si>
  <si>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</si>
  <si>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</si>
  <si>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</si>
  <si>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</si>
  <si>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</si>
  <si>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</si>
  <si>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</si>
  <si>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</si>
  <si>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</si>
  <si>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</si>
  <si>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</si>
  <si>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</si>
  <si>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</si>
  <si>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</si>
  <si>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</si>
  <si>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</si>
  <si>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</si>
  <si>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</si>
  <si>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</si>
  <si>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</si>
  <si>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</si>
  <si>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</si>
  <si>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</si>
  <si>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</si>
  <si>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</si>
  <si>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</si>
  <si>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</si>
  <si>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</si>
  <si>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</si>
  <si>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</si>
  <si>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</si>
  <si>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</si>
  <si>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</si>
  <si>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</si>
  <si>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</si>
  <si>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</si>
  <si>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</si>
  <si>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</si>
  <si>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</si>
  <si>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</si>
  <si>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</si>
  <si>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</si>
  <si>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</si>
  <si>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</si>
  <si>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</si>
  <si>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</si>
  <si>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</si>
  <si>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</si>
  <si>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</si>
  <si>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</si>
  <si>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</si>
  <si>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</si>
  <si>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</si>
  <si>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</si>
  <si>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</si>
  <si>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</si>
  <si>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</si>
  <si>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</si>
  <si>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</si>
  <si>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</si>
  <si>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</si>
  <si>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</si>
  <si>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</si>
  <si>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</si>
  <si>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</si>
  <si>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</si>
  <si>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</si>
  <si>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</si>
  <si>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</si>
  <si>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</si>
  <si>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</si>
  <si>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</si>
  <si>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</si>
  <si>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</si>
  <si>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</si>
  <si>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</si>
  <si>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</si>
  <si>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</si>
  <si>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</si>
  <si>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</si>
  <si>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</si>
  <si>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</si>
  <si>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</si>
  <si>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</si>
  <si>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</si>
  <si>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</si>
  <si>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</si>
  <si>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</si>
  <si>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</si>
  <si>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</si>
  <si>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</si>
  <si>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</si>
  <si>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</si>
  <si>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</si>
  <si>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</si>
  <si>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</si>
  <si>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</si>
  <si>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</si>
  <si>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</si>
  <si>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</si>
  <si>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</si>
  <si>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</si>
  <si>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</si>
  <si>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</si>
  <si>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</si>
  <si>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</si>
  <si>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</si>
  <si>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</si>
  <si>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</si>
  <si>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</si>
  <si>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</si>
  <si>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</si>
  <si>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</si>
  <si>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</si>
  <si>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</si>
  <si>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</si>
  <si>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</si>
  <si>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</si>
  <si>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</si>
  <si>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</si>
  <si>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</si>
  <si>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</si>
  <si>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</si>
  <si>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</si>
  <si>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</si>
  <si>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</si>
  <si>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</si>
  <si>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</si>
  <si>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</si>
  <si>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</si>
  <si>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</si>
  <si>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</si>
  <si>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</si>
  <si>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</si>
  <si>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</si>
  <si>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</si>
  <si>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</si>
  <si>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</si>
  <si>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</si>
  <si>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</si>
  <si>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</si>
  <si>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</si>
  <si>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</si>
  <si>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</si>
  <si>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</si>
  <si>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</si>
  <si>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</si>
  <si>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</si>
  <si>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</si>
  <si>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</si>
  <si>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</si>
  <si>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</si>
  <si>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</si>
  <si>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</si>
  <si>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</si>
  <si>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</si>
  <si>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</si>
  <si>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</si>
  <si>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</si>
  <si>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</si>
  <si>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</si>
  <si>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</si>
  <si>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</si>
  <si>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</si>
  <si>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</si>
  <si>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</si>
  <si>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</si>
  <si>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</si>
  <si>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</si>
  <si>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</si>
  <si>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</si>
  <si>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</si>
  <si>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</si>
  <si>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</si>
  <si>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</si>
  <si>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</si>
  <si>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</si>
  <si>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</si>
  <si>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</si>
  <si>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</si>
  <si>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</si>
  <si>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</si>
  <si>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</si>
  <si>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</si>
  <si>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</si>
  <si>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</si>
  <si>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</si>
  <si>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</si>
  <si>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</si>
  <si>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</si>
  <si>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</si>
  <si>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</si>
  <si>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</si>
  <si>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</si>
  <si>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</si>
  <si>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</si>
  <si>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</si>
  <si>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</si>
  <si>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</si>
  <si>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</si>
  <si>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</si>
  <si>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</si>
  <si>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</si>
  <si>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</si>
  <si>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</si>
  <si>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</si>
  <si>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</si>
  <si>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</si>
  <si>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</si>
  <si>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</si>
  <si>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</si>
  <si>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</si>
  <si>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</si>
  <si>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</si>
  <si>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</si>
  <si>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</si>
  <si>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</si>
  <si>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</si>
  <si>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</si>
  <si>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</si>
  <si>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</si>
  <si>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</si>
  <si>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</si>
  <si>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</si>
  <si>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</si>
  <si>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</si>
  <si>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</si>
  <si>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</si>
  <si>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</si>
  <si>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</si>
  <si>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</si>
  <si>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</si>
  <si>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</si>
  <si>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</si>
  <si>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</si>
  <si>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</si>
  <si>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</si>
  <si>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</si>
  <si>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</si>
  <si>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</si>
  <si>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</si>
  <si>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</si>
  <si>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</si>
  <si>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</si>
  <si>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</si>
  <si>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</si>
  <si>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</si>
  <si>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</si>
  <si>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</si>
  <si>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</si>
  <si>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</si>
  <si>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</si>
  <si>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</si>
  <si>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</si>
  <si>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</si>
  <si>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</si>
  <si>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</si>
  <si>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</si>
  <si>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</si>
  <si>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</si>
  <si>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</si>
  <si>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</si>
  <si>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</si>
  <si>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</si>
  <si>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</si>
  <si>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</si>
  <si>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</si>
  <si>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</si>
  <si>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</si>
  <si>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</si>
  <si>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</si>
  <si>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</si>
  <si>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</si>
  <si>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</si>
  <si>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</si>
  <si>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</si>
  <si>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</si>
  <si>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</si>
  <si>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</si>
  <si>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</si>
  <si>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</si>
  <si>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</si>
  <si>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</si>
  <si>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</si>
  <si>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</si>
  <si>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</si>
  <si>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</si>
  <si>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</si>
  <si>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</si>
  <si>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</si>
  <si>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</si>
  <si>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</si>
  <si>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</si>
  <si>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</si>
  <si>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</si>
  <si>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</si>
  <si>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</si>
  <si>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</si>
  <si>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</si>
  <si>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</si>
  <si>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</si>
  <si>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</si>
  <si>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</si>
  <si>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</si>
  <si>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</si>
  <si>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</si>
  <si>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</si>
  <si>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</si>
  <si>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</si>
  <si>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</si>
  <si>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</si>
  <si>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</si>
  <si>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</si>
  <si>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</si>
  <si>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</si>
  <si>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</si>
  <si>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</si>
  <si>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</si>
  <si>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</si>
  <si>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</si>
  <si>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</si>
  <si>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</si>
  <si>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</si>
  <si>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</si>
  <si>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</si>
  <si>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</si>
  <si>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</si>
  <si>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</si>
  <si>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</si>
  <si>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</si>
  <si>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</si>
  <si>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</si>
  <si>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</si>
  <si>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</si>
  <si>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</si>
  <si>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</si>
  <si>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</si>
  <si>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</si>
  <si>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</si>
  <si>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</si>
  <si>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</si>
  <si>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</si>
  <si>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</si>
  <si>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</si>
  <si>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</si>
  <si>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</si>
  <si>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</si>
  <si>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</si>
  <si>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</si>
  <si>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</si>
  <si>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</si>
  <si>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</si>
  <si>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</si>
  <si>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</si>
  <si>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</si>
  <si>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</si>
  <si>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</si>
  <si>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</si>
  <si>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</si>
  <si>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</si>
  <si>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</si>
  <si>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</si>
  <si>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</si>
  <si>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</si>
  <si>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</si>
  <si>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</si>
  <si>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</si>
  <si>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</si>
  <si>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</si>
  <si>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</si>
  <si>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</si>
  <si>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</si>
  <si>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</si>
  <si>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</si>
  <si>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</si>
  <si>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</si>
  <si>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</si>
  <si>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</si>
  <si>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</si>
  <si>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</si>
  <si>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</si>
  <si>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</si>
  <si>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</si>
  <si>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</si>
  <si>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</si>
  <si>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</si>
  <si>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</si>
  <si>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</si>
  <si>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</si>
  <si>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</si>
  <si>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</si>
  <si>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</si>
  <si>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</si>
  <si>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</si>
  <si>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</si>
  <si>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</si>
  <si>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</si>
  <si>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</si>
  <si>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</si>
  <si>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</si>
  <si>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</si>
  <si>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</si>
  <si>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</si>
  <si>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</si>
  <si>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</si>
  <si>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</si>
  <si>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</si>
  <si>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</si>
  <si>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</si>
  <si>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</si>
  <si>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</si>
  <si>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</si>
  <si>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</si>
  <si>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</si>
  <si>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</si>
  <si>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</si>
  <si>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</si>
  <si>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</si>
  <si>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</si>
  <si>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</si>
  <si>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</si>
  <si>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</si>
  <si>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</si>
  <si>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</si>
  <si>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</si>
  <si>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</si>
  <si>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</si>
  <si>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</si>
  <si>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</si>
  <si>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</si>
  <si>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</si>
  <si>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</si>
  <si>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</si>
  <si>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</si>
  <si>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</si>
  <si>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</si>
  <si>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</si>
  <si>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</si>
  <si>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</si>
  <si>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</si>
  <si>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</si>
  <si>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</si>
  <si>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</si>
  <si>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</si>
  <si>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</si>
  <si>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</si>
  <si>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</si>
  <si>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</si>
  <si>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</si>
  <si>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</si>
  <si>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</si>
  <si>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</si>
  <si>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</si>
  <si>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</si>
  <si>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</si>
  <si>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</si>
  <si>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</si>
  <si>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</si>
  <si>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</si>
  <si>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</si>
  <si>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</si>
  <si>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</si>
  <si>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</si>
  <si>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</si>
  <si>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</si>
  <si>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</si>
  <si>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</si>
  <si>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</si>
  <si>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</si>
  <si>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</si>
  <si>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</si>
  <si>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</si>
  <si>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</si>
  <si>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</si>
  <si>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</si>
  <si>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</si>
  <si>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</si>
  <si>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</si>
  <si>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</si>
  <si>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</si>
  <si>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</si>
  <si>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</si>
  <si>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</si>
  <si>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</si>
  <si>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</si>
  <si>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</si>
  <si>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</si>
  <si>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</si>
  <si>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</si>
  <si>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</si>
  <si>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</si>
  <si>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</si>
  <si>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</si>
  <si>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</si>
  <si>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</si>
  <si>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</si>
  <si>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</si>
  <si>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</si>
  <si>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</si>
  <si>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</si>
  <si>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</si>
  <si>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</si>
  <si>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</si>
  <si>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</si>
  <si>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</si>
  <si>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</si>
  <si>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</si>
  <si>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</si>
  <si>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</si>
  <si>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</si>
  <si>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</si>
  <si>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</si>
  <si>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</si>
  <si>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</si>
  <si>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</si>
  <si>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</si>
  <si>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</si>
  <si>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</si>
  <si>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</si>
  <si>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</si>
  <si>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</si>
  <si>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</si>
  <si>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</si>
  <si>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</si>
  <si>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</si>
  <si>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</si>
  <si>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</si>
  <si>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</si>
  <si>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</si>
  <si>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</si>
  <si>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</si>
  <si>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</si>
  <si>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</si>
  <si>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</si>
  <si>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</si>
  <si>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</si>
  <si>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</si>
  <si>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</si>
  <si>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</si>
  <si>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</si>
  <si>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</si>
  <si>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</si>
  <si>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</si>
  <si>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</si>
  <si>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</si>
  <si>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</si>
  <si>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</si>
  <si>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</si>
  <si>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</si>
  <si>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</si>
  <si>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</si>
  <si>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</si>
  <si>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</si>
  <si>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</si>
  <si>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</si>
  <si>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</si>
  <si>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</si>
  <si>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</si>
  <si>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</si>
  <si>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</si>
  <si>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</si>
  <si>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</si>
  <si>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</si>
  <si>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</si>
  <si>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</si>
  <si>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</si>
  <si>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</si>
  <si>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</si>
  <si>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</si>
  <si>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</si>
  <si>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</si>
  <si>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</si>
  <si>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</si>
  <si>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</si>
  <si>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</si>
  <si>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</si>
  <si>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</si>
  <si>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</si>
  <si>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</si>
  <si>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</si>
  <si>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</si>
  <si>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</si>
  <si>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</si>
  <si>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</si>
  <si>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</si>
  <si>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</si>
  <si>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</si>
  <si>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</si>
  <si>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</si>
  <si>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</si>
  <si>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</si>
  <si>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</si>
  <si>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</si>
  <si>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</si>
  <si>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</si>
  <si>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</si>
  <si>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</si>
  <si>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</si>
  <si>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</si>
  <si>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</si>
  <si>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</si>
  <si>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</si>
  <si>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</si>
  <si>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</si>
  <si>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</si>
  <si>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</si>
  <si>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</si>
  <si>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</si>
  <si>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</si>
  <si>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</si>
  <si>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</si>
  <si>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</si>
  <si>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</si>
  <si>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</si>
  <si>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</si>
  <si>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</si>
  <si>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</si>
  <si>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</si>
  <si>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</si>
  <si>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</si>
  <si>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</si>
  <si>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</si>
  <si>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</si>
  <si>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</si>
  <si>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</si>
  <si>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</si>
  <si>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</si>
  <si>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</si>
  <si>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</si>
  <si>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</si>
  <si>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</si>
  <si>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</si>
  <si>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</si>
  <si>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</si>
  <si>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</si>
  <si>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</si>
  <si>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</si>
  <si>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</si>
  <si>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</si>
  <si>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</si>
  <si>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</si>
  <si>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</si>
  <si>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</si>
  <si>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</si>
  <si>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</si>
  <si>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</si>
  <si>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</si>
  <si>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</si>
  <si>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</si>
  <si>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</si>
  <si>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</si>
  <si>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</si>
  <si>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</si>
  <si>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</si>
  <si>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</si>
  <si>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</si>
  <si>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</si>
  <si>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</si>
  <si>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</si>
  <si>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</si>
  <si>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</si>
  <si>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</si>
  <si>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</si>
  <si>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</si>
  <si>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</si>
  <si>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</si>
  <si>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</si>
  <si>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</si>
  <si>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</si>
  <si>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</si>
  <si>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</si>
  <si>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</si>
  <si>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</si>
  <si>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</si>
  <si>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</si>
  <si>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</si>
  <si>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</si>
  <si>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</si>
  <si>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</si>
  <si>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</si>
  <si>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</si>
  <si>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</si>
  <si>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</si>
  <si>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</si>
  <si>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</si>
  <si>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</si>
  <si>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</si>
  <si>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</si>
  <si>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</si>
  <si>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</si>
  <si>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</si>
  <si>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</si>
  <si>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</si>
  <si>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</si>
  <si>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</si>
  <si>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</si>
  <si>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</si>
  <si>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</si>
  <si>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</si>
  <si>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</si>
  <si>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</si>
  <si>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</si>
  <si>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</si>
  <si>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</si>
  <si>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</si>
  <si>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</si>
  <si>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</si>
  <si>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</si>
  <si>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</si>
  <si>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</si>
  <si>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</si>
  <si>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</si>
  <si>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</si>
  <si>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</si>
  <si>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</si>
  <si>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</si>
  <si>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</si>
  <si>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</si>
  <si>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</si>
  <si>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</si>
  <si>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</si>
  <si>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</si>
  <si>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</si>
  <si>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</si>
  <si>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</si>
  <si>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</si>
  <si>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</si>
  <si>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</si>
  <si>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</si>
  <si>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</si>
  <si>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</si>
  <si>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</si>
  <si>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</si>
  <si>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</si>
  <si>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</si>
  <si>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</si>
  <si>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</si>
  <si>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</si>
  <si>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</si>
  <si>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</si>
  <si>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</si>
  <si>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</si>
  <si>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</si>
  <si>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</si>
  <si>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</si>
  <si>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</si>
  <si>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</si>
  <si>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</si>
  <si>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</si>
  <si>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</si>
  <si>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</si>
  <si>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</si>
  <si>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</si>
  <si>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</si>
  <si>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</si>
  <si>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</si>
  <si>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</si>
  <si>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</si>
  <si>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</si>
  <si>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</si>
  <si>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</si>
  <si>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</si>
  <si>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</si>
  <si>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</si>
  <si>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</si>
  <si>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</si>
  <si>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</si>
  <si>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</si>
  <si>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</si>
  <si>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</si>
  <si>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</si>
  <si>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</si>
  <si>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</si>
  <si>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</si>
  <si>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</si>
  <si>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</si>
  <si>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</si>
  <si>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</si>
  <si>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</si>
  <si>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</si>
  <si>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</si>
  <si>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</si>
  <si>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</si>
  <si>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</si>
  <si>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</si>
  <si>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</si>
  <si>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</si>
  <si>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</si>
  <si>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</si>
  <si>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</si>
  <si>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</si>
  <si>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</si>
  <si>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</si>
  <si>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</si>
  <si>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</si>
  <si>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</si>
  <si>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</si>
  <si>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</si>
  <si>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</si>
  <si>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</si>
  <si>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</si>
  <si>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</si>
  <si>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</si>
  <si>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</si>
  <si>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</si>
  <si>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</si>
  <si>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</si>
  <si>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</si>
  <si>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</si>
  <si>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</si>
  <si>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</si>
  <si>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</si>
  <si>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</si>
  <si>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</si>
  <si>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</si>
  <si>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</si>
  <si>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</si>
  <si>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</si>
  <si>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</si>
  <si>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</si>
  <si>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</si>
  <si>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</si>
  <si>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</si>
  <si>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</si>
  <si>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</si>
  <si>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</si>
  <si>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</si>
  <si>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</si>
  <si>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</si>
  <si>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</si>
  <si>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</si>
  <si>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</si>
  <si>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</si>
  <si>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</si>
  <si>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</si>
  <si>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</si>
  <si>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</si>
  <si>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</si>
  <si>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</si>
  <si>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</si>
  <si>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</si>
  <si>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</si>
  <si>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</si>
  <si>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</si>
  <si>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</si>
  <si>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</si>
  <si>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</si>
  <si>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</si>
  <si>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</si>
  <si>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</si>
  <si>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</si>
  <si>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</si>
  <si>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</si>
  <si>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</si>
  <si>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</si>
  <si>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</si>
  <si>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</si>
  <si>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</si>
  <si>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</si>
  <si>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</si>
  <si>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</si>
  <si>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</si>
  <si>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</si>
  <si>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</si>
  <si>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</si>
  <si>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</si>
  <si>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</si>
  <si>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</si>
  <si>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</si>
  <si>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</si>
  <si>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</si>
  <si>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</si>
  <si>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</si>
  <si>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</si>
  <si>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</si>
  <si>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</si>
  <si>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</si>
  <si>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</si>
  <si>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</si>
  <si>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</si>
  <si>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</si>
  <si>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</si>
  <si>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</si>
  <si>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</si>
  <si>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</si>
  <si>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</si>
  <si>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</si>
  <si>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</si>
  <si>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</si>
  <si>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</si>
  <si>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</si>
  <si>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</si>
  <si>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</si>
  <si>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</si>
  <si>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</si>
  <si>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</si>
  <si>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</si>
  <si>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</si>
  <si>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</si>
  <si>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</si>
  <si>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</si>
  <si>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</si>
  <si>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</si>
  <si>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</si>
  <si>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</si>
  <si>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</si>
  <si>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</si>
  <si>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</si>
  <si>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</si>
  <si>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</si>
  <si>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</si>
  <si>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</si>
  <si>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</si>
  <si>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</si>
  <si>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</si>
  <si>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</si>
  <si>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</si>
  <si>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</si>
  <si>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</si>
  <si>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</si>
  <si>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</si>
  <si>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</si>
  <si>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</si>
  <si>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</si>
  <si>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</si>
  <si>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</si>
  <si>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</si>
  <si>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</si>
  <si>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</si>
  <si>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</si>
  <si>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</si>
  <si>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</si>
  <si>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</si>
  <si>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</si>
  <si>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</si>
  <si>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</si>
  <si>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</si>
  <si>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</si>
  <si>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</si>
  <si>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</si>
  <si>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</si>
  <si>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</si>
  <si>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</si>
  <si>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</si>
  <si>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</si>
  <si>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</si>
  <si>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</si>
  <si>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</si>
  <si>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</si>
  <si>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</si>
  <si>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</si>
  <si>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</si>
  <si>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</si>
  <si>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</si>
  <si>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</si>
  <si>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</si>
  <si>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</si>
  <si>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</si>
  <si>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</si>
  <si>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</si>
  <si>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</si>
  <si>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</si>
  <si>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</si>
  <si>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</si>
  <si>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</si>
  <si>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</si>
  <si>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</si>
  <si>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</si>
  <si>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</si>
  <si>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</si>
  <si>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</si>
  <si>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</si>
  <si>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</si>
  <si>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</si>
  <si>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</si>
  <si>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</si>
  <si>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</si>
  <si>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</si>
  <si>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</si>
  <si>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</si>
  <si>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</si>
  <si>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</si>
  <si>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</si>
  <si>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</si>
  <si>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</si>
  <si>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</si>
  <si>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</si>
  <si>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</si>
  <si>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</si>
  <si>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</si>
  <si>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</si>
  <si>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</si>
  <si>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</si>
  <si>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</si>
  <si>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</si>
  <si>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</si>
  <si>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</si>
  <si>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</si>
  <si>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</si>
  <si>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</si>
  <si>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</si>
  <si>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</si>
  <si>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</si>
  <si>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</si>
  <si>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</si>
  <si>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</si>
  <si>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</si>
  <si>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</si>
  <si>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</si>
  <si>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</si>
  <si>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</si>
  <si>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</si>
  <si>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</si>
  <si>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</si>
  <si>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</si>
  <si>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</si>
  <si>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</si>
  <si>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</si>
  <si>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</si>
  <si>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</si>
  <si>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</si>
  <si>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</si>
  <si>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</si>
  <si>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</si>
  <si>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</si>
  <si>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</si>
  <si>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</si>
  <si>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</si>
  <si>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</si>
  <si>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</si>
  <si>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</si>
  <si>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</si>
  <si>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</si>
  <si>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</si>
  <si>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</si>
  <si>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</si>
  <si>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</si>
  <si>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</si>
  <si>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</si>
  <si>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</si>
  <si>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</si>
  <si>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</si>
  <si>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</si>
  <si>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</si>
  <si>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</si>
  <si>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</si>
  <si>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</si>
  <si>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</si>
  <si>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</si>
  <si>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</si>
  <si>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</si>
  <si>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</si>
  <si>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</si>
  <si>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</si>
  <si>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</si>
  <si>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</si>
  <si>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</si>
  <si>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</si>
  <si>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</si>
  <si>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</si>
  <si>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</si>
  <si>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</si>
  <si>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</si>
  <si>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</si>
  <si>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</si>
  <si>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</si>
  <si>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</si>
  <si>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</si>
  <si>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</si>
  <si>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</si>
  <si>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</si>
  <si>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</si>
  <si>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</si>
  <si>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</si>
  <si>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</si>
  <si>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</si>
  <si>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</si>
  <si>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</si>
  <si>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</si>
  <si>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</si>
  <si>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</si>
  <si>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</si>
  <si>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</si>
  <si>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</si>
  <si>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</si>
  <si>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</si>
  <si>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</si>
  <si>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</si>
  <si>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</si>
  <si>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</si>
  <si>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</si>
  <si>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</si>
  <si>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</si>
  <si>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</si>
  <si>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</si>
  <si>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</si>
  <si>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</si>
  <si>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</si>
  <si>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</si>
  <si>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</si>
  <si>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</si>
  <si>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</si>
  <si>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</si>
  <si>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</si>
  <si>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</si>
  <si>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</si>
  <si>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</si>
  <si>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</si>
  <si>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</si>
  <si>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</si>
  <si>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</si>
  <si>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</si>
  <si>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</si>
  <si>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</si>
  <si>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</si>
  <si>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</si>
  <si>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</si>
  <si>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</si>
  <si>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</si>
  <si>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</si>
  <si>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</si>
  <si>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</si>
  <si>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</si>
  <si>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</si>
  <si>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</si>
  <si>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</si>
  <si>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</si>
  <si>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</si>
  <si>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</si>
  <si>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</si>
  <si>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</si>
  <si>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</si>
  <si>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</si>
  <si>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</si>
  <si>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</si>
  <si>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</si>
  <si>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</si>
  <si>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</si>
  <si>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</si>
  <si>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</si>
  <si>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</si>
  <si>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</si>
  <si>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</si>
  <si>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</si>
  <si>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</si>
  <si>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</si>
  <si>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</si>
  <si>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</si>
  <si>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</si>
  <si>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</si>
  <si>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</si>
  <si>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</si>
  <si>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</si>
  <si>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</si>
  <si>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</si>
  <si>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</si>
  <si>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</si>
  <si>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</si>
  <si>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</si>
  <si>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</si>
  <si>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</si>
  <si>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</si>
  <si>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</si>
  <si>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</si>
  <si>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</si>
  <si>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</si>
  <si>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</si>
  <si>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</si>
  <si>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</si>
  <si>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</si>
  <si>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</si>
  <si>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</si>
  <si>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</si>
  <si>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</si>
  <si>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</si>
  <si>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</si>
  <si>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</si>
  <si>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</si>
  <si>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</si>
  <si>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</si>
  <si>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</si>
  <si>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</si>
  <si>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</si>
  <si>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</si>
  <si>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</si>
  <si>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</si>
  <si>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</si>
  <si>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</si>
  <si>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</si>
  <si>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</si>
  <si>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</si>
  <si>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</si>
  <si>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</si>
  <si>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</si>
  <si>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</si>
  <si>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</si>
  <si>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</si>
  <si>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</si>
  <si>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</si>
  <si>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</si>
  <si>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</si>
  <si>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</si>
  <si>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</si>
  <si>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</si>
  <si>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</si>
  <si>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</si>
  <si>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</si>
  <si>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</si>
  <si>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</si>
  <si>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</si>
  <si>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</si>
  <si>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</si>
  <si>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</si>
  <si>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</si>
  <si>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</si>
  <si>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</si>
  <si>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</si>
  <si>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</si>
  <si>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</si>
  <si>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</si>
  <si>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</si>
  <si>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</si>
  <si>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</si>
  <si>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</si>
  <si>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</si>
  <si>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</si>
  <si>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</si>
  <si>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</si>
  <si>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</si>
  <si>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</si>
  <si>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</si>
  <si>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</si>
  <si>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</si>
  <si>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</si>
  <si>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</si>
  <si>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</si>
  <si>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</si>
  <si>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</si>
  <si>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</si>
  <si>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</si>
  <si>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</si>
  <si>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</si>
  <si>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</si>
  <si>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</si>
  <si>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</si>
  <si>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</si>
  <si>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</si>
  <si>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</si>
  <si>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</si>
  <si>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</si>
  <si>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</si>
  <si>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</si>
  <si>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</si>
  <si>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</si>
  <si>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</si>
  <si>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</si>
  <si>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</si>
  <si>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</si>
  <si>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</si>
  <si>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</si>
  <si>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</si>
  <si>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</si>
  <si>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</si>
  <si>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</si>
  <si>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</si>
  <si>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</si>
  <si>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</si>
  <si>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</si>
  <si>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</si>
  <si>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</si>
  <si>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</si>
  <si>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</si>
  <si>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</si>
  <si>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</si>
  <si>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</si>
  <si>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</si>
  <si>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</si>
  <si>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</si>
  <si>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</si>
  <si>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</si>
  <si>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</si>
  <si>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</si>
  <si>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</si>
  <si>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</si>
  <si>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</si>
  <si>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</si>
  <si>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</si>
  <si>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</si>
  <si>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</si>
  <si>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</si>
  <si>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</si>
  <si>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</si>
  <si>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</si>
  <si>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</si>
  <si>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</si>
  <si>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</si>
  <si>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</si>
  <si>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</si>
  <si>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</si>
  <si>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</si>
  <si>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</si>
  <si>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</si>
  <si>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</si>
  <si>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</si>
  <si>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</si>
  <si>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</si>
  <si>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</si>
  <si>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</si>
  <si>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</si>
  <si>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</si>
  <si>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</si>
  <si>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</si>
  <si>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</si>
  <si>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</si>
  <si>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</si>
  <si>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</si>
  <si>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</si>
  <si>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</si>
  <si>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</si>
  <si>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</si>
  <si>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</si>
  <si>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</si>
  <si>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</si>
  <si>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</si>
  <si>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</si>
  <si>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</si>
  <si>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</si>
  <si>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</si>
  <si>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</si>
  <si>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</si>
  <si>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</si>
  <si>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</si>
  <si>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</si>
  <si>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</si>
  <si>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</si>
  <si>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</si>
  <si>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</si>
  <si>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</si>
  <si>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</si>
  <si>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</si>
  <si>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</si>
  <si>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</si>
  <si>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</si>
  <si>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</si>
  <si>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</si>
  <si>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</si>
  <si>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</si>
  <si>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</si>
  <si>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</si>
  <si>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</si>
  <si>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</si>
  <si>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</si>
  <si>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</si>
  <si>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</si>
  <si>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</si>
  <si>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</si>
  <si>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</si>
  <si>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</si>
  <si>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</si>
  <si>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</si>
  <si>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</si>
  <si>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</si>
  <si>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</si>
  <si>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</si>
  <si>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</si>
  <si>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</si>
  <si>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</si>
  <si>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</si>
  <si>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</si>
  <si>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</si>
  <si>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</si>
  <si>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</si>
  <si>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</si>
  <si>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</si>
  <si>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</si>
  <si>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</si>
  <si>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</si>
  <si>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</si>
  <si>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</si>
  <si>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</si>
  <si>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</si>
  <si>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</si>
  <si>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</si>
  <si>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</si>
  <si>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</si>
  <si>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</si>
  <si>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</si>
  <si>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</si>
  <si>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</si>
  <si>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</si>
  <si>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</si>
  <si>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</si>
  <si>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</si>
  <si>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</si>
  <si>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</si>
  <si>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</si>
  <si>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</si>
  <si>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</si>
  <si>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</si>
  <si>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</si>
  <si>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</si>
  <si>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</si>
  <si>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</si>
  <si>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</si>
  <si>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</si>
  <si>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</si>
  <si>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</si>
  <si>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</si>
  <si>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</si>
  <si>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</si>
  <si>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</si>
  <si>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</si>
  <si>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</si>
  <si>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</si>
  <si>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</si>
  <si>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</si>
  <si>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</si>
  <si>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</si>
  <si>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</si>
  <si>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</si>
  <si>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</si>
  <si>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</si>
  <si>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</si>
  <si>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</si>
  <si>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</si>
  <si>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</si>
  <si>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</si>
  <si>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</si>
  <si>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</si>
  <si>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</si>
  <si>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</si>
  <si>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</si>
  <si>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</si>
  <si>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</si>
  <si>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</si>
  <si>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</si>
  <si>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</si>
  <si>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</si>
  <si>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</si>
  <si>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</si>
  <si>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</si>
  <si>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</si>
  <si>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</si>
  <si>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</si>
  <si>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</si>
  <si>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</si>
  <si>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</si>
  <si>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</si>
  <si>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</si>
  <si>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</si>
  <si>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</si>
  <si>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</si>
  <si>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</si>
  <si>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</si>
  <si>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</si>
  <si>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</si>
  <si>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</si>
  <si>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</si>
  <si>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</si>
  <si>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</si>
  <si>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</si>
  <si>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</si>
  <si>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</si>
  <si>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</si>
  <si>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</si>
  <si>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</si>
  <si>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</si>
  <si>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</si>
  <si>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</si>
  <si>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</si>
  <si>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</si>
  <si>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</si>
  <si>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</si>
  <si>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</si>
  <si>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</si>
  <si>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</si>
  <si>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</si>
  <si>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</si>
  <si>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</si>
  <si>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</si>
  <si>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</si>
  <si>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</si>
  <si>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</si>
  <si>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</si>
  <si>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</si>
  <si>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</si>
  <si>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</si>
  <si>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</si>
  <si>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</si>
  <si>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</si>
  <si>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</si>
  <si>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</si>
  <si>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</si>
  <si>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</si>
  <si>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</si>
  <si>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</si>
  <si>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</si>
  <si>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</si>
  <si>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</si>
  <si>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</si>
  <si>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</si>
  <si>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</si>
  <si>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</si>
  <si>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</si>
  <si>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</si>
  <si>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</si>
  <si>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</si>
  <si>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</si>
  <si>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</si>
  <si>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</si>
  <si>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</si>
  <si>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</si>
  <si>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</si>
  <si>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</si>
  <si>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</si>
  <si>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</si>
  <si>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</si>
  <si>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</si>
  <si>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</si>
  <si>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</si>
  <si>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</si>
  <si>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</si>
  <si>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</si>
  <si>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</si>
  <si>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</si>
  <si>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</si>
  <si>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</si>
  <si>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</si>
  <si>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</si>
  <si>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</si>
  <si>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</si>
  <si>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</si>
  <si>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</si>
  <si>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</si>
  <si>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</si>
  <si>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</si>
  <si>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</si>
  <si>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</si>
  <si>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</si>
  <si>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</si>
  <si>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</si>
  <si>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</si>
  <si>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</si>
  <si>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</si>
  <si>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</si>
  <si>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</si>
  <si>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</si>
  <si>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</si>
  <si>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</si>
  <si>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</si>
  <si>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</si>
  <si>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</si>
  <si>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</si>
  <si>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</si>
  <si>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</si>
  <si>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</si>
  <si>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</si>
  <si>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</si>
  <si>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</si>
  <si>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</si>
  <si>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</si>
  <si>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</si>
  <si>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</si>
  <si>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</si>
  <si>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</si>
  <si>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</si>
  <si>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</si>
  <si>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</si>
  <si>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</si>
  <si>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</si>
  <si>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</si>
  <si>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</si>
  <si>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</si>
  <si>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</si>
  <si>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</si>
  <si>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</si>
  <si>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</si>
  <si>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</si>
  <si>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</si>
  <si>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</si>
  <si>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</si>
  <si>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</si>
  <si>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</si>
  <si>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</si>
  <si>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</si>
  <si>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</si>
  <si>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</si>
  <si>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</si>
  <si>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</si>
  <si>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</si>
  <si>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</si>
  <si>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</si>
  <si>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</si>
  <si>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</si>
  <si>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</si>
  <si>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</si>
  <si>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</si>
  <si>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</si>
  <si>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</si>
  <si>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</si>
  <si>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</si>
  <si>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</si>
  <si>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</si>
  <si>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</si>
  <si>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</si>
  <si>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</si>
  <si>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</si>
  <si>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</si>
  <si>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</si>
  <si>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</si>
  <si>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</si>
  <si>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</si>
  <si>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</si>
  <si>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</si>
  <si>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</si>
  <si>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</si>
  <si>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</si>
  <si>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</si>
  <si>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</si>
  <si>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</si>
  <si>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</si>
  <si>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</si>
  <si>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</si>
  <si>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</si>
  <si>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</si>
  <si>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</si>
  <si>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</si>
  <si>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</si>
  <si>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</si>
  <si>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</si>
  <si>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</si>
  <si>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</si>
  <si>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</si>
  <si>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</si>
  <si>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</si>
  <si>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</si>
  <si>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</si>
  <si>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</si>
  <si>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</si>
  <si>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</si>
  <si>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</si>
  <si>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</si>
  <si>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</si>
  <si>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</si>
  <si>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</si>
  <si>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</si>
  <si>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</si>
  <si>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</si>
  <si>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</si>
  <si>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</si>
  <si>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</si>
  <si>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</si>
  <si>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</si>
  <si>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</si>
  <si>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</si>
  <si>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</si>
  <si>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</si>
  <si>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</si>
  <si>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</si>
  <si>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</si>
  <si>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</si>
  <si>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</si>
  <si>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</si>
  <si>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</si>
  <si>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</si>
  <si>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</si>
  <si>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</si>
  <si>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</si>
  <si>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</si>
  <si>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</si>
  <si>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</si>
  <si>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</si>
  <si>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</si>
  <si>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</si>
  <si>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</si>
  <si>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</si>
  <si>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</si>
  <si>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</si>
  <si>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</si>
  <si>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</si>
  <si>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</si>
  <si>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</si>
  <si>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</si>
  <si>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</si>
  <si>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</si>
  <si>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</si>
  <si>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</si>
  <si>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</si>
  <si>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</si>
  <si>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</si>
  <si>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</si>
  <si>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</si>
  <si>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</si>
  <si>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</si>
  <si>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</si>
  <si>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</si>
  <si>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</si>
  <si>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</si>
  <si>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</si>
  <si>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</si>
  <si>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</si>
  <si>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</si>
  <si>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</si>
  <si>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</si>
  <si>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</si>
  <si>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</si>
  <si>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</si>
  <si>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</si>
  <si>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</si>
  <si>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</si>
  <si>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</si>
  <si>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</si>
  <si>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</si>
  <si>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</si>
  <si>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</si>
  <si>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</si>
  <si>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</si>
  <si>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</si>
  <si>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</si>
  <si>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</si>
  <si>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</si>
  <si>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</si>
  <si>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</si>
  <si>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</si>
  <si>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</si>
  <si>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</si>
  <si>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</si>
  <si>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</si>
  <si>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</si>
  <si>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</si>
  <si>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</si>
  <si>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</si>
  <si>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</si>
  <si>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</si>
  <si>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</si>
  <si>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</si>
  <si>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</si>
  <si>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</si>
  <si>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</si>
  <si>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</si>
  <si>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</si>
  <si>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</si>
  <si>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</si>
  <si>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</si>
  <si>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</si>
  <si>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</si>
  <si>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</si>
  <si>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</si>
  <si>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</si>
  <si>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</si>
  <si>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</si>
  <si>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</si>
  <si>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</si>
  <si>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</si>
  <si>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</si>
  <si>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</si>
  <si>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</si>
  <si>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</si>
  <si>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</si>
  <si>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</si>
  <si>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</si>
  <si>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</si>
  <si>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</si>
  <si>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</si>
  <si>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</si>
  <si>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</si>
  <si>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</si>
  <si>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</si>
  <si>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</si>
  <si>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</si>
  <si>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</si>
  <si>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</si>
  <si>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</si>
  <si>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</si>
  <si>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</si>
  <si>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</si>
  <si>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</si>
  <si>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</si>
  <si>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</si>
  <si>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</si>
  <si>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</si>
  <si>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</si>
  <si>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</si>
  <si>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</si>
  <si>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</si>
  <si>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</si>
  <si>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</si>
  <si>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</si>
  <si>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</si>
  <si>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</si>
  <si>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</si>
  <si>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</si>
  <si>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</si>
  <si>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</si>
  <si>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</si>
  <si>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</si>
  <si>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</si>
  <si>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</si>
  <si>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</si>
  <si>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</si>
  <si>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</si>
  <si>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</si>
  <si>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</si>
  <si>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</si>
  <si>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</si>
  <si>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</si>
  <si>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</si>
  <si>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</si>
  <si>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</si>
  <si>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</si>
  <si>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</si>
  <si>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</si>
  <si>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</si>
  <si>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</si>
  <si>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</si>
  <si>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</si>
  <si>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</si>
  <si>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</si>
  <si>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</si>
  <si>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</si>
  <si>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</si>
  <si>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</si>
  <si>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</si>
  <si>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</si>
  <si>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</si>
  <si>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</si>
  <si>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</si>
  <si>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</si>
  <si>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</si>
  <si>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</si>
  <si>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</si>
  <si>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</si>
  <si>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</si>
  <si>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</si>
  <si>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</si>
  <si>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</si>
  <si>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</si>
  <si>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</si>
  <si>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</si>
  <si>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</si>
  <si>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</si>
  <si>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</si>
  <si>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</si>
  <si>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</si>
  <si>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</si>
  <si>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</si>
  <si>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</si>
  <si>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</si>
  <si>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</si>
  <si>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</si>
  <si>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</si>
  <si>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</si>
  <si>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</si>
  <si>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</si>
  <si>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</si>
  <si>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</si>
  <si>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</si>
  <si>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</si>
  <si>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</si>
  <si>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</si>
  <si>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</si>
  <si>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</si>
  <si>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</si>
  <si>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</si>
  <si>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</si>
  <si>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</si>
  <si>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</si>
  <si>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</si>
  <si>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</si>
  <si>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</si>
  <si>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</si>
  <si>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</si>
  <si>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</si>
  <si>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</si>
  <si>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</si>
  <si>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</si>
  <si>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</si>
  <si>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</si>
  <si>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</si>
  <si>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</si>
  <si>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</si>
  <si>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</si>
  <si>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</si>
  <si>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</si>
  <si>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</si>
  <si>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</si>
  <si>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</si>
  <si>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</si>
  <si>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</si>
  <si>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</si>
  <si>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</si>
  <si>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</si>
  <si>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</si>
  <si>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</si>
  <si>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</si>
  <si>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</si>
  <si>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</si>
  <si>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</si>
  <si>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</si>
  <si>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</si>
  <si>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</si>
  <si>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</si>
  <si>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</si>
  <si>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</si>
  <si>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</si>
  <si>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</si>
  <si>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</si>
  <si>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</si>
  <si>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</si>
  <si>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</si>
  <si>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</si>
  <si>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</si>
  <si>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</si>
  <si>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</si>
  <si>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</si>
  <si>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</si>
  <si>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</si>
  <si>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</si>
  <si>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</si>
  <si>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</si>
  <si>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</si>
  <si>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</si>
  <si>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</si>
  <si>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</si>
  <si>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</si>
  <si>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</si>
  <si>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</si>
  <si>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</si>
  <si>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</si>
  <si>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</si>
  <si>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</si>
  <si>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</si>
  <si>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</si>
  <si>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</si>
  <si>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</si>
  <si>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</si>
  <si>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</si>
  <si>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</si>
  <si>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</si>
  <si>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</si>
  <si>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</si>
  <si>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</si>
  <si>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</si>
  <si>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</si>
  <si>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</si>
  <si>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</si>
  <si>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</si>
  <si>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</si>
  <si>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</si>
  <si>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</si>
  <si>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</si>
  <si>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</si>
  <si>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</si>
  <si>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</si>
  <si>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</si>
  <si>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</si>
  <si>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</si>
  <si>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</si>
  <si>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</si>
  <si>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</si>
  <si>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</si>
  <si>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</si>
  <si>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</si>
  <si>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</si>
  <si>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</si>
  <si>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</si>
  <si>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</si>
  <si>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</si>
  <si>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</si>
  <si>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</si>
  <si>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</si>
  <si>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</si>
  <si>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</si>
  <si>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</si>
  <si>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</si>
  <si>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</si>
  <si>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</si>
  <si>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</si>
  <si>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</si>
  <si>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</si>
  <si>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</si>
  <si>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</si>
  <si>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</si>
  <si>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</si>
  <si>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</si>
  <si>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</si>
  <si>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</si>
  <si>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</si>
  <si>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</si>
  <si>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</si>
  <si>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</si>
  <si>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</si>
  <si>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</si>
  <si>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</si>
  <si>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</si>
  <si>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</si>
  <si>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</si>
  <si>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</si>
  <si>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</si>
  <si>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</si>
  <si>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</si>
  <si>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</si>
  <si>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</si>
  <si>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</si>
  <si>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</si>
  <si>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</si>
  <si>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</si>
  <si>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</si>
  <si>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</si>
  <si>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</si>
  <si>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</si>
  <si>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</si>
  <si>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</si>
  <si>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</si>
  <si>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</si>
  <si>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</si>
  <si>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</si>
  <si>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</si>
  <si>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</si>
  <si>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</si>
  <si>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</si>
  <si>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</si>
  <si>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</si>
  <si>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</si>
  <si>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</si>
  <si>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</si>
  <si>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</si>
  <si>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</si>
  <si>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</si>
  <si>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</si>
  <si>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</si>
  <si>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</si>
  <si>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</si>
  <si>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</si>
  <si>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</si>
  <si>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</si>
  <si>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</si>
  <si>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</si>
  <si>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</si>
  <si>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</si>
  <si>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</si>
  <si>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</si>
  <si>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</si>
  <si>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</si>
  <si>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</si>
  <si>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</si>
  <si>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</si>
  <si>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</si>
  <si>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</si>
  <si>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</si>
  <si>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</si>
  <si>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</si>
  <si>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</si>
  <si>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</si>
  <si>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</si>
  <si>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</si>
  <si>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</si>
  <si>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</si>
  <si>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</si>
  <si>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</si>
  <si>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</si>
  <si>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</si>
  <si>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</si>
  <si>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</si>
  <si>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</si>
  <si>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</si>
  <si>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</si>
  <si>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</si>
  <si>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</si>
  <si>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</si>
  <si>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</si>
  <si>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</si>
  <si>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</si>
  <si>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</si>
  <si>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</si>
  <si>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</si>
  <si>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</si>
  <si>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</si>
  <si>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</si>
  <si>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</si>
  <si>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</si>
  <si>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</si>
  <si>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</si>
  <si>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</si>
  <si>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</si>
  <si>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</si>
  <si>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</si>
  <si>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</si>
  <si>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</si>
  <si>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</si>
  <si>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</si>
  <si>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</si>
  <si>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</si>
  <si>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</si>
  <si>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</si>
  <si>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</si>
  <si>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</si>
  <si>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</si>
  <si>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</si>
  <si>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</si>
  <si>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</si>
  <si>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</si>
  <si>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</si>
  <si>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</si>
  <si>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</si>
  <si>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</si>
  <si>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</si>
  <si>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</si>
  <si>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</si>
  <si>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</si>
  <si>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</si>
  <si>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</si>
  <si>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</si>
  <si>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</si>
  <si>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</si>
  <si>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</si>
  <si>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</si>
  <si>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</si>
  <si>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</si>
  <si>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</si>
  <si>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</si>
  <si>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</si>
  <si>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</si>
  <si>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</si>
  <si>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</si>
  <si>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</si>
  <si>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</si>
  <si>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</si>
  <si>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</si>
  <si>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</si>
  <si>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</si>
  <si>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</si>
  <si>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</si>
  <si>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</si>
  <si>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</si>
  <si>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</si>
  <si>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</si>
  <si>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</si>
  <si>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</si>
  <si>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</si>
  <si>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</si>
  <si>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</si>
  <si>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</si>
  <si>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</si>
  <si>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</si>
  <si>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</si>
  <si>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</si>
  <si>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</si>
  <si>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</si>
  <si>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</si>
  <si>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</si>
  <si>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</si>
  <si>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</si>
  <si>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</si>
  <si>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</si>
  <si>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</si>
  <si>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</si>
  <si>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</si>
  <si>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</si>
  <si>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</si>
  <si>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</si>
  <si>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</si>
  <si>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</si>
  <si>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</si>
  <si>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</si>
  <si>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</si>
  <si>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</si>
  <si>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</si>
  <si>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</si>
  <si>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</si>
  <si>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</si>
  <si>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</si>
  <si>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</si>
  <si>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</si>
  <si>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</si>
  <si>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</si>
  <si>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</si>
  <si>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</si>
  <si>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</si>
  <si>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</si>
  <si>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</si>
  <si>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</si>
  <si>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</si>
  <si>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</si>
  <si>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</si>
  <si>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</si>
  <si>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</si>
  <si>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</si>
  <si>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</si>
  <si>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</si>
  <si>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</si>
  <si>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</si>
  <si>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</si>
  <si>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</si>
  <si>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</si>
  <si>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</si>
  <si>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</si>
  <si>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</si>
  <si>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</si>
  <si>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</si>
  <si>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</si>
  <si>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</si>
  <si>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</si>
  <si>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</si>
  <si>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</si>
  <si>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</si>
  <si>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</si>
  <si>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</si>
  <si>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</si>
  <si>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</si>
  <si>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</si>
  <si>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</si>
  <si>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</si>
  <si>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</si>
  <si>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</si>
  <si>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</si>
  <si>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</si>
  <si>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</si>
  <si>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</si>
  <si>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</si>
  <si>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</si>
  <si>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</si>
  <si>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</si>
  <si>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</si>
  <si>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</si>
  <si>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</si>
  <si>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</si>
  <si>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</si>
  <si>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</si>
  <si>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</si>
  <si>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</si>
  <si>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</si>
  <si>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</si>
  <si>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</si>
  <si>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</si>
  <si>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</si>
  <si>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</si>
  <si>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</si>
  <si>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</si>
  <si>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</si>
  <si>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</si>
  <si>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</si>
  <si>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</si>
  <si>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</si>
  <si>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</si>
  <si>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</si>
  <si>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</si>
  <si>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</si>
  <si>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</si>
  <si>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</si>
  <si>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</si>
  <si>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</si>
  <si>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</si>
  <si>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</si>
  <si>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</si>
  <si>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</si>
  <si>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</si>
  <si>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</si>
  <si>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</si>
  <si>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</si>
  <si>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</si>
  <si>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</si>
  <si>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</si>
  <si>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</si>
  <si>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</si>
  <si>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</si>
  <si>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</si>
  <si>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</si>
  <si>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</si>
  <si>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</si>
  <si>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</si>
  <si>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</si>
  <si>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</si>
  <si>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</si>
  <si>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</si>
  <si>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</si>
  <si>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</si>
  <si>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</si>
  <si>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</si>
  <si>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</si>
  <si>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</si>
  <si>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</si>
  <si>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</si>
  <si>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</si>
  <si>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</si>
  <si>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</si>
  <si>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</si>
  <si>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</si>
  <si>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</si>
  <si>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</si>
  <si>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</si>
  <si>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</si>
  <si>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</si>
  <si>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</si>
  <si>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</si>
  <si>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</si>
  <si>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</si>
  <si>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</si>
  <si>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</si>
  <si>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</si>
  <si>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</si>
  <si>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</si>
  <si>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</si>
  <si>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</si>
  <si>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</si>
  <si>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</si>
  <si>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</si>
  <si>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</si>
  <si>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</si>
  <si>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</si>
  <si>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</si>
  <si>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</si>
  <si>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</si>
  <si>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</si>
  <si>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</si>
  <si>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</si>
  <si>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</si>
  <si>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</si>
  <si>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</si>
  <si>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</si>
  <si>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</si>
  <si>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</si>
  <si>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</si>
  <si>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</si>
  <si>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</si>
  <si>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</si>
  <si>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</si>
  <si>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</si>
  <si>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</si>
  <si>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</si>
  <si>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</si>
  <si>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</si>
  <si>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</si>
  <si>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</si>
  <si>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</si>
  <si>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</si>
  <si>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</si>
  <si>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</si>
  <si>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</si>
  <si>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</si>
  <si>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</si>
  <si>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</si>
  <si>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</si>
  <si>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</si>
  <si>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</si>
  <si>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</si>
  <si>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</si>
  <si>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</si>
  <si>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</si>
  <si>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</si>
  <si>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</si>
  <si>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</si>
  <si>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</si>
  <si>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</si>
  <si>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</si>
  <si>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</si>
  <si>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</si>
  <si>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</si>
  <si>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</si>
  <si>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</si>
  <si>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</si>
  <si>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</si>
  <si>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</si>
  <si>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</si>
  <si>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</si>
  <si>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</si>
  <si>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</si>
  <si>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</si>
  <si>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</si>
  <si>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</si>
  <si>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</si>
  <si>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</si>
  <si>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</si>
  <si>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</si>
  <si>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</si>
  <si>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</si>
  <si>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</si>
  <si>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</si>
  <si>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</si>
  <si>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</si>
  <si>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</si>
  <si>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</si>
  <si>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</si>
  <si>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</si>
  <si>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</si>
  <si>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</si>
  <si>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</si>
  <si>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</si>
  <si>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</si>
  <si>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</si>
  <si>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</si>
  <si>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</si>
  <si>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</si>
  <si>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</si>
  <si>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</si>
  <si>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</si>
  <si>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</si>
  <si>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</si>
  <si>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</si>
  <si>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</si>
  <si>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</si>
  <si>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</si>
  <si>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</si>
  <si>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</si>
  <si>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</si>
  <si>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</si>
  <si>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</si>
  <si>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</si>
  <si>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</si>
  <si>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</si>
  <si>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</si>
  <si>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</si>
  <si>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</si>
  <si>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</si>
  <si>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</si>
  <si>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</si>
  <si>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</si>
  <si>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</si>
  <si>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</si>
  <si>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</si>
  <si>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</si>
  <si>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</si>
  <si>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</si>
  <si>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</si>
  <si>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</si>
  <si>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</si>
  <si>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</si>
  <si>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</si>
  <si>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</si>
  <si>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</si>
  <si>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</si>
  <si>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</si>
  <si>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</si>
  <si>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</si>
  <si>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</si>
  <si>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</si>
  <si>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</si>
  <si>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</si>
  <si>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</si>
  <si>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</si>
  <si>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</si>
  <si>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</si>
  <si>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</si>
  <si>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</si>
  <si>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</si>
  <si>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</si>
  <si>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</si>
  <si>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</si>
  <si>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</si>
  <si>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</si>
  <si>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</si>
  <si>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</si>
  <si>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</si>
  <si>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</si>
  <si>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</si>
  <si>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</si>
  <si>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</si>
  <si>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</si>
  <si>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</si>
  <si>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</si>
  <si>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</si>
  <si>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</si>
  <si>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</si>
  <si>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</si>
  <si>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</si>
  <si>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</si>
  <si>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</si>
  <si>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</si>
  <si>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</si>
  <si>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</si>
  <si>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</si>
  <si>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</si>
  <si>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</si>
  <si>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</si>
  <si>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</si>
  <si>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</si>
  <si>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</si>
  <si>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</si>
  <si>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</si>
  <si>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</si>
  <si>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</si>
  <si>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</si>
  <si>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</si>
  <si>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</si>
  <si>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</si>
  <si>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</si>
  <si>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</si>
  <si>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</si>
  <si>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</si>
  <si>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</si>
  <si>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</si>
  <si>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</si>
  <si>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</si>
  <si>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</si>
  <si>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</si>
  <si>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</si>
  <si>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</si>
  <si>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</si>
  <si>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</si>
  <si>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</si>
  <si>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</si>
  <si>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</si>
  <si>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</si>
  <si>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</si>
  <si>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</si>
  <si>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</si>
  <si>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</si>
  <si>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</si>
  <si>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</si>
  <si>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</si>
  <si>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</si>
  <si>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</si>
  <si>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</si>
  <si>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</si>
  <si>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</si>
  <si>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</si>
  <si>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</si>
  <si>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</si>
  <si>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</si>
  <si>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</si>
  <si>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</si>
  <si>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</si>
  <si>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</si>
  <si>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</si>
  <si>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</si>
  <si>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</si>
  <si>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</si>
  <si>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</si>
  <si>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</si>
  <si>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</si>
  <si>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</si>
  <si>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</si>
  <si>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</si>
  <si>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</si>
  <si>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</si>
  <si>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</si>
  <si>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</si>
  <si>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</si>
  <si>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</si>
  <si>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</si>
  <si>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</si>
  <si>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</si>
  <si>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</si>
  <si>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</si>
  <si>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</si>
  <si>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</si>
  <si>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</si>
  <si>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</si>
  <si>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</si>
  <si>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</si>
  <si>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</si>
  <si>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</si>
  <si>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</si>
  <si>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</si>
  <si>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</si>
  <si>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</si>
  <si>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</si>
  <si>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</si>
  <si>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</si>
  <si>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</si>
  <si>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</si>
  <si>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</si>
  <si>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</si>
  <si>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</si>
  <si>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</si>
  <si>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</si>
  <si>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</si>
  <si>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</si>
  <si>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</si>
  <si>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</si>
  <si>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</si>
  <si>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</si>
  <si>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</si>
  <si>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</si>
  <si>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</si>
  <si>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</si>
  <si>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</si>
  <si>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</si>
  <si>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</si>
  <si>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</si>
  <si>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</si>
  <si>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</si>
  <si>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</si>
  <si>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</si>
  <si>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</si>
  <si>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</si>
  <si>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</si>
  <si>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</si>
  <si>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</si>
  <si>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</si>
  <si>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</si>
  <si>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</si>
  <si>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</si>
  <si>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</si>
  <si>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</si>
  <si>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</si>
  <si>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</si>
  <si>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</si>
  <si>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</si>
  <si>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</si>
  <si>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</si>
  <si>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</si>
  <si>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</si>
  <si>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</si>
  <si>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</si>
  <si>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</si>
  <si>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</si>
  <si>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</si>
  <si>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</si>
  <si>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</si>
  <si>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</si>
  <si>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</si>
  <si>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</si>
  <si>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</si>
  <si>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</si>
  <si>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</si>
  <si>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</si>
  <si>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</si>
  <si>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</si>
  <si>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</si>
  <si>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</si>
  <si>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</si>
  <si>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</si>
  <si>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</si>
  <si>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</si>
  <si>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</si>
  <si>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</si>
  <si>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</si>
  <si>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</si>
  <si>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</si>
  <si>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</si>
  <si>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</si>
  <si>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</si>
  <si>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</si>
  <si>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</si>
  <si>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</si>
  <si>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</si>
  <si>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</si>
  <si>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</si>
  <si>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</si>
  <si>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</si>
  <si>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</si>
  <si>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</si>
  <si>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</si>
  <si>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</si>
  <si>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</si>
  <si>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</si>
  <si>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</si>
  <si>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</si>
  <si>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</si>
  <si>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</si>
  <si>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</si>
  <si>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</si>
  <si>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</si>
  <si>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</si>
  <si>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</si>
  <si>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</si>
  <si>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</si>
  <si>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</si>
  <si>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</si>
  <si>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</si>
  <si>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</si>
  <si>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</si>
  <si>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</si>
  <si>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</si>
  <si>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</si>
  <si>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</si>
  <si>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</si>
  <si>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</si>
  <si>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</si>
  <si>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</si>
  <si>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</si>
  <si>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</si>
  <si>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</si>
  <si>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</si>
  <si>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</si>
  <si>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</si>
  <si>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</si>
  <si>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</si>
  <si>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</si>
  <si>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</si>
  <si>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</si>
  <si>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</si>
  <si>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</si>
  <si>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</si>
  <si>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</si>
  <si>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</si>
  <si>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</si>
  <si>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</si>
  <si>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</si>
  <si>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</si>
  <si>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</si>
  <si>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</si>
  <si>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</si>
  <si>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</si>
  <si>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</si>
  <si>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</si>
  <si>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</si>
  <si>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</si>
  <si>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</si>
  <si>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</si>
  <si>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</si>
  <si>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</si>
  <si>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</si>
  <si>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</si>
  <si>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</si>
  <si>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</si>
  <si>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</si>
  <si>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</si>
  <si>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</si>
  <si>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</si>
  <si>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</si>
  <si>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</si>
  <si>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</si>
  <si>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</si>
  <si>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</si>
  <si>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</si>
  <si>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</si>
  <si>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</si>
  <si>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</si>
  <si>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</si>
  <si>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</si>
  <si>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</si>
  <si>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</si>
  <si>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</si>
  <si>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</si>
  <si>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</si>
  <si>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</si>
  <si>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</si>
  <si>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</si>
  <si>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</si>
  <si>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</si>
  <si>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</si>
  <si>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</si>
  <si>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</si>
  <si>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</si>
  <si>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</si>
  <si>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</si>
  <si>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</si>
  <si>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</si>
  <si>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</si>
  <si>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</si>
  <si>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</si>
  <si>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</si>
  <si>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</si>
  <si>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</si>
  <si>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</si>
  <si>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</si>
  <si>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</si>
  <si>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</si>
  <si>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</si>
  <si>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</si>
  <si>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</si>
  <si>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</si>
  <si>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</si>
  <si>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</si>
  <si>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</si>
  <si>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</si>
  <si>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</si>
  <si>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</si>
  <si>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</si>
  <si>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</si>
  <si>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</si>
  <si>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</si>
  <si>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</si>
  <si>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</si>
  <si>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</si>
  <si>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</si>
  <si>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</si>
  <si>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</si>
  <si>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</si>
  <si>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</si>
  <si>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</si>
  <si>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</si>
  <si>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</si>
  <si>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</si>
  <si>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</si>
  <si>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</si>
  <si>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</si>
  <si>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</si>
  <si>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</si>
  <si>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</si>
  <si>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</si>
  <si>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</si>
  <si>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</si>
  <si>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</si>
  <si>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</si>
  <si>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</si>
  <si>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</si>
  <si>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</si>
  <si>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</si>
  <si>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</si>
  <si>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</si>
  <si>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</si>
  <si>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</si>
  <si>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</si>
  <si>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</si>
  <si>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</si>
  <si>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</si>
  <si>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</si>
  <si>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</si>
  <si>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</si>
  <si>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</si>
  <si>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</si>
  <si>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</si>
  <si>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</si>
  <si>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</si>
  <si>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</si>
  <si>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</si>
  <si>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</si>
  <si>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</si>
  <si>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</si>
  <si>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</si>
  <si>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</si>
  <si>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</si>
  <si>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</si>
  <si>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</si>
  <si>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</si>
  <si>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</si>
  <si>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</si>
  <si>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</si>
  <si>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</si>
  <si>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</si>
  <si>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</si>
  <si>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</si>
  <si>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</si>
  <si>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</si>
  <si>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</si>
  <si>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</si>
  <si>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</si>
  <si>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</si>
  <si>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</si>
  <si>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</si>
  <si>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</si>
  <si>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</si>
  <si>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</si>
  <si>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</si>
  <si>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</si>
  <si>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</si>
  <si>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</si>
  <si>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</si>
  <si>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</si>
  <si>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</si>
  <si>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</si>
  <si>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</si>
  <si>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</si>
  <si>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</si>
  <si>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</si>
  <si>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</si>
  <si>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</si>
  <si>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</si>
  <si>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</si>
  <si>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</si>
  <si>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</si>
  <si>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</si>
  <si>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</si>
  <si>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</si>
  <si>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</si>
  <si>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</si>
  <si>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</si>
  <si>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</si>
  <si>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</si>
  <si>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</si>
  <si>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</si>
  <si>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</si>
  <si>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</si>
  <si>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</si>
  <si>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</si>
  <si>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</si>
  <si>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</si>
  <si>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</si>
  <si>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</si>
  <si>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</si>
  <si>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</si>
  <si>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</si>
  <si>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</si>
  <si>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</si>
  <si>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</si>
  <si>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</si>
  <si>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</si>
  <si>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</si>
  <si>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</si>
  <si>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</si>
  <si>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</si>
  <si>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</si>
  <si>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</si>
  <si>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</si>
  <si>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</si>
  <si>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</si>
  <si>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</si>
  <si>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</si>
  <si>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</si>
  <si>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</si>
  <si>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</si>
  <si>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</si>
  <si>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</si>
  <si>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</si>
  <si>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</si>
  <si>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</si>
  <si>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</si>
  <si>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</si>
  <si>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</si>
  <si>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</si>
  <si>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</si>
  <si>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</si>
  <si>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</si>
  <si>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</si>
  <si>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</si>
  <si>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</si>
  <si>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</si>
  <si>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</si>
  <si>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</si>
  <si>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</si>
  <si>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</si>
  <si>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</si>
  <si>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</si>
  <si>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</si>
  <si>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</si>
  <si>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</si>
  <si>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</si>
  <si>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</si>
  <si>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</si>
  <si>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</si>
  <si>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</si>
  <si>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</si>
  <si>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</si>
  <si>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</si>
  <si>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</si>
  <si>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</si>
  <si>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</si>
  <si>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</si>
  <si>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</si>
  <si>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</si>
  <si>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</si>
  <si>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</si>
  <si>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</si>
  <si>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</si>
  <si>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</si>
  <si>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</si>
  <si>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</si>
  <si>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</si>
  <si>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</si>
  <si>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</si>
  <si>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</si>
  <si>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</si>
  <si>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</si>
  <si>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</si>
  <si>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</si>
  <si>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</si>
  <si>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</si>
  <si>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</si>
  <si>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</si>
  <si>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</si>
  <si>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</si>
  <si>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</si>
  <si>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</si>
  <si>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</si>
  <si>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</si>
  <si>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</si>
  <si>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</si>
  <si>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</si>
  <si>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</si>
  <si>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</si>
  <si>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</si>
  <si>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</si>
  <si>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</si>
  <si>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</si>
  <si>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</si>
  <si>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</si>
  <si>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</si>
  <si>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</si>
  <si>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</si>
  <si>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</si>
  <si>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</si>
  <si>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</si>
  <si>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</si>
  <si>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</si>
  <si>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</si>
  <si>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</si>
  <si>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</si>
  <si>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</si>
  <si>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</si>
  <si>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</si>
  <si>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</si>
  <si>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</si>
  <si>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</si>
  <si>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</si>
  <si>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</si>
  <si>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</si>
  <si>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</si>
  <si>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</si>
  <si>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</si>
  <si>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</si>
  <si>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</si>
  <si>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</si>
  <si>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</si>
  <si>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</si>
  <si>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</si>
  <si>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</si>
  <si>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</si>
  <si>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</si>
  <si>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</si>
  <si>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</si>
  <si>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</si>
  <si>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</si>
  <si>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</si>
  <si>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</si>
  <si>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</si>
  <si>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</si>
  <si>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</si>
  <si>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</si>
  <si>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</si>
  <si>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</si>
  <si>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</si>
  <si>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</si>
  <si>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</si>
  <si>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</si>
  <si>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</si>
  <si>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</si>
  <si>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</si>
  <si>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</si>
  <si>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</si>
  <si>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</si>
  <si>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</si>
  <si>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</si>
  <si>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</si>
  <si>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</si>
  <si>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</si>
  <si>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</si>
  <si>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</si>
  <si>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</si>
  <si>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</si>
  <si>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</si>
  <si>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</si>
  <si>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</si>
  <si>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</si>
  <si>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</si>
  <si>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</si>
  <si>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</si>
  <si>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</si>
  <si>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</si>
  <si>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</si>
  <si>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</si>
  <si>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</si>
  <si>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</si>
  <si>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</si>
  <si>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</si>
  <si>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</si>
  <si>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</si>
  <si>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</si>
  <si>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</si>
  <si>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</si>
  <si>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</si>
  <si>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</si>
  <si>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</si>
  <si>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</si>
  <si>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</si>
  <si>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</si>
  <si>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</si>
  <si>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</si>
  <si>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</si>
  <si>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</si>
  <si>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</si>
  <si>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</si>
  <si>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</si>
  <si>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</si>
  <si>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</si>
  <si>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</si>
  <si>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</si>
  <si>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</si>
  <si>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</si>
  <si>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</si>
  <si>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</si>
  <si>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</si>
  <si>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</si>
  <si>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</si>
  <si>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</si>
  <si>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</si>
  <si>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</si>
  <si>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</si>
  <si>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</si>
  <si>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</si>
  <si>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</si>
  <si>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</si>
  <si>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</si>
  <si>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</si>
  <si>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</si>
  <si>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</si>
  <si>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</si>
  <si>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</si>
  <si>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</si>
  <si>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</si>
  <si>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</si>
  <si>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</si>
  <si>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</si>
  <si>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</si>
  <si>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</si>
  <si>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</si>
  <si>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</si>
  <si>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</si>
  <si>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</si>
  <si>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</si>
  <si>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</si>
  <si>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</si>
  <si>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</si>
  <si>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</si>
  <si>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</si>
  <si>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</si>
  <si>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</si>
  <si>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</si>
  <si>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</si>
  <si>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</si>
  <si>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</si>
  <si>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</si>
  <si>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</si>
  <si>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</si>
  <si>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</si>
  <si>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</si>
  <si>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</si>
  <si>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</si>
  <si>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</si>
  <si>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</si>
  <si>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</si>
  <si>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</si>
  <si>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</si>
  <si>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</si>
  <si>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</si>
  <si>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</si>
  <si>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</si>
  <si>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</si>
  <si>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</si>
  <si>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</si>
  <si>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</si>
  <si>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</si>
  <si>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</si>
  <si>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</si>
  <si>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</si>
  <si>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</si>
  <si>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</si>
  <si>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</si>
  <si>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</si>
  <si>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</si>
  <si>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</si>
  <si>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</si>
  <si>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</si>
  <si>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</si>
  <si>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</si>
  <si>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</si>
  <si>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</si>
  <si>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</si>
  <si>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</si>
  <si>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</si>
  <si>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</si>
  <si>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</si>
  <si>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</si>
  <si>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</si>
  <si>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</si>
  <si>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</si>
  <si>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</si>
  <si>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</si>
  <si>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</si>
  <si>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</si>
  <si>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</si>
  <si>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</si>
  <si>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</si>
  <si>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</si>
  <si>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</si>
  <si>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</si>
  <si>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</si>
  <si>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</si>
  <si>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</si>
  <si>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</si>
  <si>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</si>
  <si>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</si>
  <si>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</si>
  <si>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</si>
  <si>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</si>
  <si>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</si>
  <si>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</si>
  <si>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</si>
  <si>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</si>
  <si>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</si>
  <si>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</si>
  <si>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</si>
  <si>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</si>
  <si>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</si>
  <si>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</si>
  <si>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</si>
  <si>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</si>
  <si>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</si>
  <si>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</si>
  <si>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</si>
  <si>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</si>
  <si>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</si>
  <si>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</si>
  <si>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</si>
  <si>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</si>
  <si>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</si>
  <si>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</si>
  <si>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</si>
  <si>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</si>
  <si>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</si>
  <si>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</si>
  <si>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</si>
  <si>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</si>
  <si>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</si>
  <si>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</si>
  <si>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</si>
  <si>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</si>
  <si>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</si>
  <si>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</si>
  <si>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</si>
  <si>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</si>
  <si>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</si>
  <si>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</si>
  <si>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</si>
  <si>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</si>
  <si>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</si>
  <si>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</si>
  <si>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</si>
  <si>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</si>
  <si>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</si>
  <si>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</si>
  <si>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</si>
  <si>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</si>
  <si>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</si>
  <si>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</si>
  <si>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</si>
  <si>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</si>
  <si>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</si>
  <si>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</si>
  <si>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</si>
  <si>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</si>
  <si>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</si>
  <si>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</si>
  <si>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</si>
  <si>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</si>
  <si>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</si>
  <si>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</si>
  <si>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</si>
  <si>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</si>
  <si>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</si>
  <si>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</si>
  <si>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</si>
  <si>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</si>
  <si>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</si>
  <si>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</si>
  <si>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</si>
  <si>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</si>
  <si>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</si>
  <si>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</si>
  <si>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</si>
  <si>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</si>
  <si>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</si>
  <si>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</si>
  <si>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</si>
  <si>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</si>
  <si>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</si>
  <si>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</si>
  <si>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</si>
  <si>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</si>
  <si>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</si>
  <si>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</si>
  <si>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</si>
  <si>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</si>
  <si>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</si>
  <si>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</si>
  <si>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</si>
  <si>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</si>
  <si>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</si>
  <si>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</si>
  <si>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</si>
  <si>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</si>
  <si>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</si>
  <si>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</si>
  <si>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</si>
  <si>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</si>
  <si>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</si>
  <si>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</si>
  <si>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</si>
  <si>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</si>
  <si>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</si>
  <si>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</si>
  <si>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</si>
  <si>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</si>
  <si>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</si>
  <si>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</si>
  <si>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</si>
  <si>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</si>
  <si>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</si>
  <si>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</si>
  <si>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</si>
  <si>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</si>
  <si>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</si>
  <si>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</si>
  <si>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</si>
  <si>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</si>
  <si>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</si>
  <si>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</si>
  <si>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</si>
  <si>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</si>
  <si>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</si>
  <si>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</si>
  <si>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</si>
  <si>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</si>
  <si>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</si>
  <si>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</si>
  <si>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</si>
  <si>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</si>
  <si>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</si>
  <si>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</si>
  <si>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</si>
  <si>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</si>
  <si>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</si>
  <si>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</si>
  <si>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</si>
  <si>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</si>
  <si>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</si>
  <si>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</si>
  <si>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</si>
  <si>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</si>
  <si>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</si>
  <si>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</si>
  <si>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</si>
  <si>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</si>
  <si>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</si>
  <si>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</si>
  <si>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</si>
  <si>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</si>
  <si>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</si>
  <si>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</si>
  <si>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</si>
  <si>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</si>
  <si>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</si>
  <si>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</si>
  <si>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</si>
  <si>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</si>
  <si>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</si>
  <si>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</si>
  <si>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</si>
  <si>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</si>
  <si>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</si>
  <si>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</si>
  <si>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</si>
  <si>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</si>
  <si>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</si>
  <si>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</si>
  <si>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</si>
  <si>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</si>
  <si>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</si>
  <si>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</si>
  <si>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</si>
  <si>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</si>
  <si>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</si>
  <si>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</si>
  <si>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</si>
  <si>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</si>
  <si>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</si>
  <si>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</si>
  <si>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</si>
  <si>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</si>
  <si>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</si>
  <si>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</si>
  <si>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</si>
  <si>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</si>
  <si>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</si>
  <si>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</si>
  <si>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</si>
  <si>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</si>
  <si>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</si>
  <si>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</si>
  <si>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</si>
  <si>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</si>
  <si>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</si>
  <si>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</si>
  <si>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</si>
  <si>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</si>
  <si>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</si>
  <si>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</si>
  <si>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</si>
  <si>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</si>
  <si>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</si>
  <si>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</si>
  <si>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</si>
  <si>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</si>
  <si>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</si>
  <si>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</si>
  <si>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</si>
  <si>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</si>
  <si>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</si>
  <si>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</si>
  <si>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</si>
  <si>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</si>
  <si>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</si>
  <si>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</si>
  <si>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</si>
  <si>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</si>
  <si>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</si>
  <si>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</si>
  <si>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</si>
  <si>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</si>
  <si>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</si>
  <si>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</si>
  <si>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</si>
  <si>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</si>
  <si>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</si>
  <si>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</si>
  <si>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</si>
  <si>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</si>
  <si>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</si>
  <si>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</si>
  <si>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</si>
  <si>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</si>
  <si>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</si>
  <si>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</si>
  <si>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</si>
  <si>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</si>
  <si>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</si>
  <si>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</si>
  <si>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</si>
  <si>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</si>
  <si>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</si>
  <si>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</si>
  <si>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</si>
  <si>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</si>
  <si>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</si>
  <si>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</si>
  <si>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</si>
  <si>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</si>
  <si>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</si>
  <si>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</si>
  <si>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</si>
  <si>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</si>
  <si>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</si>
  <si>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</si>
  <si>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</si>
  <si>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</si>
  <si>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</si>
  <si>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</si>
  <si>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</si>
  <si>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</si>
  <si>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</si>
  <si>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</si>
  <si>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</si>
  <si>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</si>
  <si>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</si>
  <si>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</si>
  <si>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</si>
  <si>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</si>
  <si>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</si>
  <si>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</si>
  <si>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</si>
  <si>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</si>
  <si>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</si>
  <si>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</si>
  <si>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</si>
  <si>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</si>
  <si>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</si>
  <si>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</si>
  <si>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</si>
  <si>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</si>
  <si>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</si>
  <si>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</si>
  <si>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</si>
  <si>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</si>
  <si>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</si>
  <si>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</si>
  <si>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</si>
  <si>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</si>
  <si>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</si>
  <si>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</si>
  <si>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</si>
  <si>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</si>
  <si>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</si>
  <si>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</si>
  <si>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</si>
  <si>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</si>
  <si>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</si>
  <si>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</si>
  <si>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</si>
  <si>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</si>
  <si>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</si>
  <si>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</si>
  <si>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</si>
  <si>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</si>
  <si>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</si>
  <si>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</si>
  <si>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</si>
  <si>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</si>
  <si>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</si>
  <si>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</si>
  <si>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</si>
  <si>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</si>
  <si>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</si>
  <si>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</si>
  <si>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</si>
  <si>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</si>
  <si>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</si>
  <si>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</si>
  <si>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</si>
  <si>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</si>
  <si>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</si>
  <si>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</si>
  <si>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</si>
  <si>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</si>
  <si>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</si>
  <si>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</si>
  <si>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</si>
  <si>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</si>
  <si>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</si>
  <si>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</si>
  <si>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</si>
  <si>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</si>
  <si>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</si>
  <si>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</si>
  <si>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</si>
  <si>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</si>
  <si>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</si>
  <si>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</si>
  <si>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</si>
  <si>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</si>
  <si>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</si>
  <si>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</si>
  <si>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</si>
  <si>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</si>
  <si>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</si>
  <si>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</si>
  <si>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</si>
  <si>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</si>
  <si>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</si>
  <si>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</si>
  <si>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</si>
  <si>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</si>
  <si>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</si>
  <si>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</si>
  <si>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</si>
  <si>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</si>
  <si>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</si>
  <si>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</si>
  <si>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</si>
  <si>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</si>
  <si>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</si>
  <si>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</si>
  <si>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</si>
  <si>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</si>
  <si>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</si>
  <si>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</si>
  <si>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</si>
  <si>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</si>
  <si>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</si>
  <si>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</si>
  <si>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</si>
  <si>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</si>
  <si>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</si>
  <si>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</si>
  <si>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</si>
  <si>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</si>
  <si>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</si>
  <si>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</si>
  <si>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</si>
  <si>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</si>
  <si>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</si>
  <si>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</si>
  <si>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</si>
  <si>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</si>
  <si>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</si>
  <si>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</si>
  <si>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</si>
  <si>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</si>
  <si>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</si>
  <si>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</si>
  <si>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</si>
  <si>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</si>
  <si>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</si>
  <si>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</si>
  <si>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</si>
  <si>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</si>
  <si>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</si>
  <si>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</si>
  <si>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</si>
  <si>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</si>
  <si>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</si>
  <si>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</si>
  <si>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</si>
  <si>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</si>
  <si>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</si>
  <si>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</si>
  <si>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</si>
  <si>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</si>
  <si>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</si>
  <si>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</si>
  <si>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</si>
  <si>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</si>
  <si>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</si>
  <si>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</si>
  <si>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</si>
  <si>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</si>
  <si>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</si>
  <si>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</si>
  <si>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</si>
  <si>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</si>
  <si>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</si>
  <si>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</si>
  <si>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</si>
  <si>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</si>
  <si>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</si>
  <si>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</si>
  <si>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</si>
  <si>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</si>
  <si>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</si>
  <si>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</si>
  <si>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</si>
  <si>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</si>
  <si>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</si>
  <si>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</si>
  <si>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</si>
  <si>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</si>
  <si>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</si>
  <si>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</si>
  <si>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</si>
  <si>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</si>
  <si>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</si>
  <si>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</si>
  <si>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</si>
  <si>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</si>
  <si>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</si>
  <si>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</si>
  <si>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</si>
  <si>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</si>
  <si>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</si>
  <si>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</si>
  <si>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</si>
  <si>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</si>
  <si>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</si>
  <si>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</si>
  <si>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</si>
  <si>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</si>
  <si>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</si>
  <si>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</si>
  <si>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</si>
  <si>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</si>
  <si>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</si>
  <si>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</si>
  <si>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</si>
  <si>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</si>
  <si>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</si>
  <si>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</si>
  <si>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</si>
  <si>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</si>
  <si>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</si>
  <si>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</si>
  <si>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</si>
  <si>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</si>
  <si>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</si>
  <si>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</si>
  <si>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</si>
  <si>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</si>
  <si>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</si>
  <si>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</si>
  <si>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</si>
  <si>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</si>
  <si>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</si>
  <si>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</si>
  <si>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</si>
  <si>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</si>
  <si>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</si>
  <si>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</si>
  <si>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</si>
  <si>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</si>
  <si>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</si>
  <si>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</si>
  <si>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</si>
  <si>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</si>
  <si>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</si>
  <si>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</si>
  <si>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</si>
  <si>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</si>
  <si>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</si>
  <si>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</si>
  <si>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</si>
  <si>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</si>
  <si>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</si>
  <si>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</si>
  <si>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</si>
  <si>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</si>
  <si>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</si>
  <si>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</si>
  <si>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</si>
  <si>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</si>
  <si>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</si>
  <si>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</si>
  <si>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</si>
  <si>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</si>
  <si>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</si>
  <si>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</si>
  <si>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</si>
  <si>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</si>
  <si>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</si>
  <si>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</si>
  <si>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</si>
  <si>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</si>
  <si>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</si>
  <si>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</si>
  <si>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</si>
  <si>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</si>
  <si>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</si>
  <si>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</si>
  <si>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</si>
  <si>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</si>
  <si>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</si>
  <si>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</si>
  <si>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</si>
  <si>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</si>
  <si>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</si>
  <si>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</si>
  <si>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</si>
  <si>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</si>
  <si>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</si>
  <si>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</si>
  <si>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</si>
  <si>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</si>
  <si>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</si>
  <si>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</si>
  <si>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</si>
  <si>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</si>
  <si>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</si>
  <si>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</si>
  <si>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</si>
  <si>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</si>
  <si>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</si>
  <si>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</si>
  <si>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</si>
  <si>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</si>
  <si>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</si>
  <si>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</si>
  <si>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</si>
  <si>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</si>
  <si>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</si>
  <si>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</si>
  <si>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</si>
  <si>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</si>
  <si>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</si>
  <si>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</si>
  <si>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</si>
  <si>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</si>
  <si>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</si>
  <si>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</si>
  <si>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</si>
  <si>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</si>
  <si>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</si>
  <si>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</si>
  <si>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</si>
  <si>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</si>
  <si>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</si>
  <si>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</si>
  <si>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</si>
  <si>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</si>
  <si>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</si>
  <si>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</si>
  <si>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</si>
  <si>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</si>
  <si>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</si>
  <si>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</si>
  <si>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</si>
  <si>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</si>
  <si>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</si>
  <si>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</si>
  <si>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</si>
  <si>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</si>
  <si>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</si>
  <si>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</si>
  <si>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</si>
  <si>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</si>
  <si>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</si>
  <si>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</si>
  <si>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</si>
  <si>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</si>
  <si>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</si>
  <si>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</si>
  <si>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</si>
  <si>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</si>
  <si>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</si>
  <si>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</si>
  <si>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</si>
  <si>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</si>
  <si>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</si>
  <si>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</si>
  <si>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</si>
  <si>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</si>
  <si>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</si>
  <si>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</si>
  <si>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</si>
  <si>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</si>
  <si>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</si>
  <si>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</si>
  <si>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</si>
  <si>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</si>
  <si>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</si>
  <si>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</si>
  <si>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</si>
  <si>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</si>
  <si>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</si>
  <si>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</si>
  <si>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</si>
  <si>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</si>
  <si>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</si>
  <si>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</si>
  <si>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</si>
  <si>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</si>
  <si>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</si>
  <si>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</si>
  <si>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</si>
  <si>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</si>
  <si>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</si>
  <si>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</si>
  <si>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</si>
  <si>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</si>
  <si>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</si>
  <si>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</si>
  <si>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</si>
  <si>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</si>
  <si>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</si>
  <si>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</si>
  <si>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</si>
  <si>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</si>
  <si>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</si>
  <si>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</si>
  <si>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</si>
  <si>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</si>
  <si>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</si>
  <si>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</si>
  <si>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</si>
  <si>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</si>
  <si>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</si>
  <si>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</si>
  <si>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</si>
  <si>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</si>
  <si>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</si>
  <si>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</si>
  <si>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</si>
  <si>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</si>
  <si>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</si>
  <si>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</si>
  <si>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</si>
  <si>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</si>
  <si>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</si>
  <si>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</si>
  <si>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</si>
  <si>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</si>
  <si>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</si>
  <si>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</si>
  <si>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</si>
  <si>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</si>
  <si>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</si>
  <si>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</si>
  <si>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</si>
  <si>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</si>
  <si>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</si>
  <si>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</si>
  <si>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</si>
  <si>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</si>
  <si>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</si>
  <si>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</si>
  <si>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</si>
  <si>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</si>
  <si>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</si>
  <si>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</si>
  <si>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</si>
  <si>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</si>
  <si>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</si>
  <si>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</si>
  <si>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</si>
  <si>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</si>
  <si>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</si>
  <si>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</si>
  <si>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</si>
  <si>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</si>
  <si>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</si>
  <si>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</si>
  <si>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</si>
  <si>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</si>
  <si>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</si>
  <si>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</si>
  <si>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</si>
  <si>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</si>
  <si>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</si>
  <si>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</si>
  <si>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</si>
  <si>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</si>
  <si>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</si>
  <si>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</si>
  <si>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</si>
  <si>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</si>
  <si>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</si>
  <si>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</si>
  <si>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</si>
  <si>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</si>
  <si>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</si>
  <si>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</si>
  <si>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</si>
  <si>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</si>
  <si>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</si>
  <si>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</si>
  <si>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</si>
  <si>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</si>
  <si>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</si>
  <si>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</si>
  <si>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</si>
  <si>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</si>
  <si>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</si>
  <si>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</si>
  <si>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</si>
  <si>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</si>
  <si>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</si>
  <si>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</si>
  <si>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</si>
  <si>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</si>
  <si>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</si>
  <si>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</si>
  <si>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</si>
  <si>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</si>
  <si>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</si>
  <si>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</si>
  <si>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</si>
  <si>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</si>
  <si>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</si>
  <si>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</si>
  <si>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</si>
  <si>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</si>
  <si>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</si>
  <si>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</si>
  <si>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</si>
  <si>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</si>
  <si>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</si>
  <si>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</si>
  <si>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</si>
  <si>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</si>
  <si>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</si>
  <si>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</si>
  <si>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</si>
  <si>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</si>
  <si>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</si>
  <si>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</si>
  <si>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</si>
  <si>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</si>
  <si>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</si>
  <si>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</si>
  <si>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</si>
  <si>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</si>
  <si>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</si>
  <si>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</si>
  <si>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</si>
  <si>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</si>
  <si>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</si>
  <si>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</si>
  <si>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</si>
  <si>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</si>
  <si>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</si>
  <si>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</si>
  <si>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</si>
  <si>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</si>
  <si>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</si>
  <si>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</si>
  <si>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</si>
  <si>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</si>
  <si>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</si>
  <si>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</si>
  <si>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</si>
  <si>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</si>
  <si>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</si>
  <si>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</si>
  <si>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</si>
  <si>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</si>
  <si>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</si>
  <si>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</si>
  <si>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</si>
  <si>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</si>
  <si>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</si>
  <si>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</si>
  <si>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</si>
  <si>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</si>
  <si>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</si>
  <si>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</si>
  <si>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</si>
  <si>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</si>
  <si>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</si>
  <si>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</si>
  <si>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</si>
  <si>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</si>
  <si>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</si>
  <si>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</si>
  <si>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</si>
  <si>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</si>
  <si>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</si>
  <si>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</si>
  <si>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</si>
  <si>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</si>
  <si>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</si>
  <si>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</si>
  <si>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</si>
  <si>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</si>
  <si>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</si>
  <si>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</si>
  <si>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</si>
  <si>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</si>
  <si>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</si>
  <si>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</si>
  <si>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</si>
  <si>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</si>
  <si>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</si>
  <si>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</si>
  <si>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</si>
  <si>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</si>
  <si>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</si>
  <si>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</si>
  <si>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</si>
  <si>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</si>
  <si>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</si>
  <si>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</si>
  <si>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</si>
  <si>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</si>
  <si>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</si>
  <si>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</si>
  <si>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</si>
  <si>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</si>
  <si>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</si>
  <si>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</si>
  <si>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</si>
  <si>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</si>
  <si>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</si>
  <si>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</si>
  <si>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</si>
  <si>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</si>
  <si>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</si>
  <si>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</si>
  <si>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</si>
  <si>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</si>
  <si>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</si>
  <si>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</si>
  <si>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</si>
  <si>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</si>
  <si>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</si>
  <si>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</si>
  <si>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</si>
  <si>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</si>
  <si>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</si>
  <si>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</si>
  <si>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</si>
  <si>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</si>
  <si>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</si>
  <si>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</si>
  <si>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</si>
  <si>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</si>
  <si>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</si>
  <si>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</si>
  <si>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</si>
  <si>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</si>
  <si>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</si>
  <si>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</si>
  <si>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</si>
  <si>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</si>
  <si>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</si>
  <si>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</si>
  <si>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</si>
  <si>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</si>
  <si>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</si>
  <si>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</si>
  <si>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</si>
  <si>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</si>
  <si>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</si>
  <si>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</si>
  <si>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</si>
  <si>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</si>
  <si>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</si>
  <si>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</si>
  <si>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</si>
  <si>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</si>
  <si>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</si>
  <si>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</si>
  <si>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</si>
  <si>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</si>
  <si>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</si>
  <si>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</si>
  <si>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</si>
  <si>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</si>
  <si>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</si>
  <si>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</si>
  <si>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</si>
  <si>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</si>
  <si>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</si>
  <si>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</si>
  <si>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</si>
  <si>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</si>
  <si>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</si>
  <si>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</si>
  <si>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</si>
  <si>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</si>
  <si>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</si>
  <si>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</si>
  <si>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</si>
  <si>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</si>
  <si>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</si>
  <si>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</si>
  <si>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</si>
  <si>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</si>
  <si>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</si>
  <si>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</si>
  <si>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</si>
  <si>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</si>
  <si>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</si>
  <si>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</si>
  <si>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</si>
  <si>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</si>
  <si>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</si>
  <si>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</si>
  <si>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</si>
  <si>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</si>
  <si>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</si>
  <si>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</si>
  <si>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</si>
  <si>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</si>
  <si>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</si>
  <si>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</si>
  <si>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</si>
  <si>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</si>
  <si>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</si>
  <si>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</si>
  <si>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</si>
  <si>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</si>
  <si>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</si>
  <si>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</si>
  <si>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</si>
  <si>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</si>
  <si>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</si>
  <si>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</si>
  <si>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</si>
  <si>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</si>
  <si>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</si>
  <si>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</si>
  <si>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</si>
  <si>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</si>
  <si>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</si>
  <si>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</si>
  <si>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</si>
  <si>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</si>
  <si>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</si>
  <si>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</si>
  <si>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</si>
  <si>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</si>
  <si>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</si>
  <si>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</si>
  <si>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</si>
  <si>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</si>
  <si>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</si>
  <si>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</si>
  <si>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</si>
  <si>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</si>
  <si>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</si>
  <si>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</si>
  <si>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</si>
  <si>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</si>
  <si>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</si>
  <si>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</si>
  <si>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</si>
  <si>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</si>
  <si>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</si>
  <si>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</si>
  <si>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</si>
  <si>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</si>
  <si>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</si>
  <si>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</si>
  <si>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</si>
  <si>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</si>
  <si>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</si>
  <si>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</si>
  <si>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</si>
  <si>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</si>
  <si>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</si>
  <si>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</si>
  <si>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</si>
  <si>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</si>
  <si>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</si>
  <si>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</si>
  <si>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</si>
  <si>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</si>
  <si>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</si>
  <si>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</si>
  <si>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</si>
  <si>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</si>
  <si>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</si>
  <si>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</si>
  <si>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</si>
  <si>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</si>
  <si>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</si>
  <si>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</si>
  <si>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</si>
  <si>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</si>
  <si>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</si>
  <si>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</si>
  <si>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</si>
  <si>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</si>
  <si>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</si>
  <si>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</si>
  <si>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</si>
  <si>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</si>
  <si>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</si>
  <si>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</si>
  <si>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</si>
  <si>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</si>
  <si>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</si>
  <si>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</si>
  <si>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</si>
  <si>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</si>
  <si>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</si>
  <si>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</si>
  <si>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</si>
  <si>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</si>
  <si>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</si>
  <si>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</si>
  <si>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</si>
  <si>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</si>
  <si>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</si>
  <si>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</si>
  <si>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</si>
  <si>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</si>
  <si>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</si>
  <si>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</si>
  <si>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</si>
  <si>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</si>
  <si>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</si>
  <si>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</si>
  <si>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</si>
  <si>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</si>
  <si>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</si>
  <si>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</si>
  <si>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</si>
  <si>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</si>
  <si>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</si>
  <si>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</si>
  <si>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</si>
  <si>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</si>
  <si>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</si>
  <si>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</si>
  <si>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</si>
  <si>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</si>
  <si>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</si>
  <si>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</si>
  <si>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</si>
  <si>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</si>
  <si>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</si>
  <si>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</si>
  <si>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</si>
  <si>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</si>
  <si>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</si>
  <si>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</si>
  <si>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</si>
  <si>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</si>
  <si>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</si>
  <si>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</si>
  <si>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</si>
  <si>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</si>
  <si>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</si>
  <si>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</si>
  <si>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</si>
  <si>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</si>
  <si>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</si>
  <si>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</si>
  <si>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</si>
  <si>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</si>
  <si>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</si>
  <si>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</si>
  <si>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</si>
  <si>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</si>
  <si>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</si>
  <si>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</si>
  <si>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</si>
  <si>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</si>
  <si>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</si>
  <si>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</si>
  <si>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</si>
  <si>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</si>
  <si>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</si>
  <si>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</si>
  <si>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</si>
  <si>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</si>
  <si>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</si>
  <si>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</si>
  <si>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</si>
  <si>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</si>
  <si>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</si>
  <si>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</si>
  <si>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</si>
  <si>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</si>
  <si>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</si>
  <si>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</si>
  <si>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</si>
  <si>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</si>
  <si>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</si>
  <si>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</si>
  <si>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</si>
  <si>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</si>
  <si>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</si>
  <si>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</si>
  <si>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</si>
  <si>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</si>
  <si>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</si>
  <si>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</si>
  <si>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</si>
  <si>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</si>
  <si>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</si>
  <si>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</si>
  <si>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</si>
  <si>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</si>
  <si>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</si>
  <si>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</si>
  <si>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</si>
  <si>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</si>
  <si>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</si>
  <si>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</si>
  <si>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</si>
  <si>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</si>
  <si>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</si>
  <si>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</si>
  <si>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</si>
  <si>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</si>
  <si>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</si>
  <si>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</si>
  <si>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</si>
  <si>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</si>
  <si>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</si>
  <si>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</si>
  <si>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</si>
  <si>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</si>
  <si>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</si>
  <si>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</si>
  <si>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</si>
  <si>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</si>
  <si>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</si>
  <si>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</si>
  <si>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</si>
  <si>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</si>
  <si>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</si>
  <si>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</si>
  <si>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</si>
  <si>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</si>
  <si>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</si>
  <si>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</si>
  <si>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</si>
  <si>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</si>
  <si>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</si>
  <si>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</si>
  <si>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</si>
  <si>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</si>
  <si>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</si>
  <si>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</si>
  <si>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</si>
  <si>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</si>
  <si>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</si>
  <si>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</si>
  <si>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</si>
  <si>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</si>
  <si>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</si>
  <si>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</si>
  <si>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</si>
  <si>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</si>
  <si>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</si>
  <si>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</si>
  <si>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</si>
  <si>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</si>
  <si>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</si>
  <si>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</si>
  <si>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</si>
  <si>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</si>
  <si>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</si>
  <si>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</si>
  <si>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</si>
  <si>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</si>
  <si>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</si>
  <si>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</si>
  <si>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</si>
  <si>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</si>
  <si>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</si>
  <si>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</si>
  <si>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</si>
  <si>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</si>
  <si>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</si>
  <si>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</si>
  <si>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</si>
  <si>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</si>
  <si>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</si>
  <si>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</si>
  <si>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</si>
  <si>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</si>
  <si>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</si>
  <si>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</si>
  <si>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</si>
  <si>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</si>
  <si>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</si>
  <si>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</si>
  <si>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</si>
  <si>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</si>
  <si>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</si>
  <si>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</si>
  <si>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</si>
  <si>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</si>
  <si>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</si>
  <si>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</si>
  <si>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</si>
  <si>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</si>
  <si>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</si>
  <si>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</si>
  <si>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</si>
  <si>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</si>
  <si>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</si>
  <si>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</si>
  <si>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</si>
  <si>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</si>
  <si>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</si>
  <si>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</si>
  <si>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</si>
  <si>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</si>
  <si>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</si>
  <si>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</si>
  <si>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</si>
  <si>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</si>
  <si>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</si>
  <si>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</si>
  <si>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</si>
  <si>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</si>
  <si>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</si>
  <si>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</si>
  <si>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</si>
  <si>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</si>
  <si>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</si>
  <si>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</si>
  <si>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</si>
  <si>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</si>
  <si>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</si>
  <si>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</si>
  <si>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</si>
  <si>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</si>
  <si>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</si>
  <si>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</si>
  <si>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</si>
  <si>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</si>
  <si>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</si>
  <si>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</si>
  <si>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</si>
  <si>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</si>
  <si>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</si>
  <si>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</si>
  <si>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</si>
  <si>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</si>
  <si>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</si>
  <si>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</si>
  <si>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</si>
  <si>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</si>
  <si>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</si>
  <si>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</si>
  <si>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</si>
  <si>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</si>
  <si>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</si>
  <si>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</si>
  <si>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</si>
  <si>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</si>
  <si>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</si>
  <si>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</si>
  <si>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</si>
  <si>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</si>
  <si>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</si>
  <si>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</si>
  <si>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</si>
  <si>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</si>
  <si>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</si>
  <si>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</si>
  <si>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</si>
  <si>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</si>
  <si>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</si>
  <si>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</si>
  <si>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</si>
  <si>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</si>
  <si>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</si>
  <si>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</si>
  <si>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</si>
  <si>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</si>
  <si>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</si>
  <si>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</si>
  <si>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</si>
  <si>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</si>
  <si>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</si>
  <si>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</si>
  <si>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</si>
  <si>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</si>
  <si>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</si>
  <si>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</si>
  <si>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</si>
  <si>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</si>
  <si>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</si>
  <si>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</si>
  <si>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</si>
  <si>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</si>
  <si>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</si>
  <si>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</si>
  <si>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</si>
  <si>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</si>
  <si>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</si>
  <si>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</si>
  <si>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</si>
  <si>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</si>
  <si>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</si>
  <si>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</si>
  <si>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</si>
  <si>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</si>
  <si>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</si>
  <si>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</si>
  <si>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</si>
  <si>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</si>
  <si>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</si>
  <si>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</si>
  <si>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</si>
  <si>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</si>
  <si>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</si>
  <si>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</si>
  <si>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</si>
  <si>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</si>
  <si>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</si>
  <si>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</si>
  <si>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</si>
  <si>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</si>
  <si>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</si>
  <si>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</si>
  <si>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</si>
  <si>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</si>
  <si>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</si>
  <si>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</si>
  <si>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</si>
  <si>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</si>
  <si>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</si>
  <si>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</si>
  <si>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</si>
  <si>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</si>
  <si>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</si>
  <si>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</si>
  <si>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</si>
  <si>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</si>
  <si>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</si>
  <si>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</si>
  <si>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</si>
  <si>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</si>
  <si>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</si>
  <si>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</si>
  <si>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</si>
  <si>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</si>
  <si>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</si>
  <si>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</si>
  <si>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</si>
  <si>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</si>
  <si>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</si>
  <si>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</si>
  <si>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</si>
  <si>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</si>
  <si>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</si>
  <si>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</si>
  <si>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</si>
  <si>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</si>
  <si>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</si>
  <si>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</si>
  <si>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</si>
  <si>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</si>
  <si>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</si>
  <si>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</si>
  <si>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</si>
  <si>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</si>
  <si>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</si>
  <si>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</si>
  <si>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</si>
  <si>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</si>
  <si>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</si>
  <si>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</si>
  <si>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</si>
  <si>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</si>
  <si>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</si>
  <si>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</si>
  <si>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</si>
  <si>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</si>
  <si>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</si>
  <si>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</si>
  <si>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</si>
  <si>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</si>
  <si>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</si>
  <si>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</si>
  <si>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</si>
  <si>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</si>
  <si>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</si>
  <si>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</si>
  <si>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</si>
  <si>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</si>
  <si>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</si>
  <si>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</si>
  <si>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</si>
  <si>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</si>
  <si>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</si>
  <si>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</si>
  <si>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</si>
  <si>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</si>
  <si>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</si>
  <si>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</si>
  <si>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</si>
  <si>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</si>
  <si>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</si>
  <si>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</si>
  <si>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</si>
  <si>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</si>
  <si>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</si>
  <si>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</si>
  <si>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</si>
  <si>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</si>
  <si>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</si>
  <si>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</si>
  <si>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</si>
  <si>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</si>
  <si>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</si>
  <si>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</si>
  <si>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</si>
  <si>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</si>
  <si>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</si>
  <si>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</si>
  <si>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</si>
  <si>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</si>
  <si>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</si>
  <si>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</si>
  <si>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</si>
  <si>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</si>
  <si>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</si>
  <si>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</si>
  <si>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</si>
  <si>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</si>
  <si>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</si>
  <si>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</si>
  <si>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</si>
  <si>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</si>
  <si>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</si>
  <si>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</si>
  <si>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</si>
  <si>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</si>
  <si>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</si>
  <si>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</si>
  <si>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</si>
  <si>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</si>
  <si>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</si>
  <si>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</si>
  <si>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</si>
  <si>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</si>
  <si>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</si>
  <si>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</si>
  <si>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</si>
  <si>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</si>
  <si>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</si>
  <si>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</si>
  <si>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</si>
  <si>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</si>
  <si>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</si>
  <si>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</si>
  <si>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</si>
  <si>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</si>
  <si>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</si>
  <si>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</si>
  <si>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</si>
  <si>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</si>
  <si>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</si>
  <si>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</si>
  <si>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</si>
  <si>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</si>
  <si>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</si>
  <si>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</si>
  <si>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</si>
  <si>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</si>
  <si>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</si>
  <si>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</si>
  <si>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</si>
  <si>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</si>
  <si>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</si>
  <si>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</si>
  <si>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</si>
  <si>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</si>
  <si>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</si>
  <si>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</si>
  <si>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</si>
  <si>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</si>
  <si>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</si>
  <si>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</si>
  <si>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</si>
  <si>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</si>
  <si>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</si>
  <si>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</si>
  <si>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</si>
  <si>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</si>
  <si>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</si>
  <si>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</si>
  <si>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</si>
  <si>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</si>
  <si>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</si>
  <si>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</si>
  <si>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</si>
  <si>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</si>
  <si>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</si>
  <si>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</si>
  <si>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</si>
  <si>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</si>
  <si>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</si>
  <si>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</si>
  <si>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</si>
  <si>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</si>
  <si>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</si>
  <si>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</si>
  <si>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</si>
  <si>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</si>
  <si>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</si>
  <si>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</si>
  <si>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</si>
  <si>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</si>
  <si>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</si>
  <si>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</si>
  <si>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</si>
  <si>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</si>
  <si>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</si>
  <si>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</si>
  <si>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</si>
  <si>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</si>
  <si>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</si>
  <si>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</si>
  <si>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</si>
  <si>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</si>
  <si>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</si>
  <si>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</si>
  <si>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</si>
  <si>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</si>
  <si>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</si>
  <si>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</si>
  <si>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</si>
  <si>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</si>
  <si>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</si>
  <si>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</si>
  <si>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</si>
  <si>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</si>
  <si>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</si>
  <si>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</si>
  <si>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</si>
  <si>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</si>
  <si>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</si>
  <si>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</si>
  <si>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</si>
  <si>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</si>
  <si>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</si>
  <si>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</si>
  <si>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</si>
  <si>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</si>
  <si>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</si>
  <si>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</si>
  <si>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</si>
  <si>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</si>
  <si>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</si>
  <si>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</si>
  <si>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</si>
  <si>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</si>
  <si>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</si>
  <si>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</si>
  <si>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</si>
  <si>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</si>
  <si>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</si>
  <si>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</si>
  <si>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</si>
  <si>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</si>
  <si>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</si>
  <si>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</si>
  <si>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</si>
  <si>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</si>
  <si>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</si>
  <si>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</si>
  <si>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</si>
  <si>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</si>
  <si>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</si>
  <si>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</si>
  <si>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</si>
  <si>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</si>
  <si>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</si>
  <si>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</si>
  <si>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</si>
  <si>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</si>
  <si>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</si>
  <si>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</si>
  <si>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</si>
  <si>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</si>
  <si>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</si>
  <si>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</si>
  <si>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</si>
  <si>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</si>
  <si>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</si>
  <si>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</si>
  <si>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</si>
  <si>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</si>
  <si>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</si>
  <si>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</si>
  <si>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</si>
  <si>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</si>
  <si>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</si>
  <si>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</si>
  <si>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</si>
  <si>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</si>
  <si>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</si>
  <si>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</si>
  <si>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</si>
  <si>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</si>
  <si>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</si>
  <si>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</si>
  <si>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</si>
  <si>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</si>
  <si>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</si>
  <si>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</si>
  <si>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</si>
  <si>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</si>
  <si>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</si>
  <si>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</si>
  <si>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</si>
  <si>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</si>
  <si>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</si>
  <si>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</si>
  <si>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</si>
  <si>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</si>
  <si>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</si>
  <si>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</si>
  <si>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</si>
  <si>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</si>
  <si>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</si>
  <si>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</si>
  <si>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</si>
  <si>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</si>
  <si>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</si>
  <si>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</si>
  <si>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</si>
  <si>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</si>
  <si>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</si>
  <si>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</si>
  <si>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</si>
  <si>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</si>
  <si>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</si>
  <si>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</si>
  <si>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</si>
  <si>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</si>
  <si>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</si>
  <si>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</si>
  <si>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</si>
  <si>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</si>
  <si>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</si>
  <si>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</si>
  <si>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</si>
  <si>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</si>
  <si>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</si>
  <si>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</si>
  <si>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</si>
  <si>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</si>
  <si>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</si>
  <si>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</si>
  <si>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</si>
  <si>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</si>
  <si>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</si>
  <si>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</si>
  <si>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</si>
  <si>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</si>
  <si>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</si>
  <si>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</si>
  <si>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</si>
  <si>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</si>
  <si>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</si>
  <si>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</si>
  <si>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</si>
  <si>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</si>
  <si>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</si>
  <si>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</si>
  <si>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</si>
  <si>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</si>
  <si>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</si>
  <si>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</si>
  <si>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</si>
  <si>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</si>
  <si>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</si>
  <si>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</si>
  <si>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</si>
  <si>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</si>
  <si>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</si>
  <si>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</si>
  <si>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</si>
  <si>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</si>
  <si>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</si>
  <si>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</si>
  <si>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</si>
  <si>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</si>
  <si>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</si>
  <si>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</si>
  <si>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</si>
  <si>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</si>
  <si>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</si>
  <si>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</si>
  <si>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</si>
  <si>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</si>
  <si>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</si>
  <si>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</si>
  <si>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</si>
  <si>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</si>
  <si>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</si>
  <si>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</si>
  <si>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</si>
  <si>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</si>
  <si>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</si>
  <si>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</si>
  <si>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</si>
  <si>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</si>
  <si>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</si>
  <si>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</si>
  <si>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</si>
  <si>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</si>
  <si>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</si>
  <si>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</si>
  <si>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</si>
  <si>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</si>
  <si>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</si>
  <si>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</si>
  <si>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</si>
  <si>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</si>
  <si>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</si>
  <si>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</si>
  <si>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</si>
  <si>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</si>
  <si>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</si>
  <si>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</si>
  <si>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</si>
  <si>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</si>
  <si>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</si>
  <si>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</si>
  <si>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</si>
  <si>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</si>
  <si>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</si>
  <si>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</si>
  <si>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</si>
  <si>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</si>
  <si>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</si>
  <si>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</si>
  <si>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</si>
  <si>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</si>
  <si>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</si>
  <si>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</si>
  <si>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</si>
  <si>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</si>
  <si>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</si>
  <si>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</si>
  <si>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</si>
  <si>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</si>
  <si>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</si>
  <si>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</si>
  <si>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</si>
  <si>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</si>
  <si>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</si>
  <si>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</si>
  <si>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</si>
  <si>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</si>
  <si>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</si>
  <si>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</si>
  <si>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</si>
  <si>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</si>
  <si>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</si>
  <si>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</si>
  <si>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</si>
  <si>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</si>
  <si>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</si>
  <si>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</si>
  <si>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</si>
  <si>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</si>
  <si>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</si>
  <si>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</si>
  <si>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</si>
  <si>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</si>
  <si>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</si>
  <si>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</si>
  <si>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</si>
  <si>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</si>
  <si>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</si>
  <si>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</si>
  <si>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</si>
  <si>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</si>
  <si>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</si>
  <si>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</si>
  <si>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</si>
  <si>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</si>
  <si>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</si>
  <si>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</si>
  <si>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</si>
  <si>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</si>
  <si>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</si>
  <si>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</si>
  <si>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</si>
  <si>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</si>
  <si>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</si>
  <si>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</si>
  <si>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</si>
  <si>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</si>
  <si>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</si>
  <si>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</si>
  <si>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</si>
  <si>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</si>
  <si>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</si>
  <si>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</si>
  <si>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</si>
  <si>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</si>
  <si>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</si>
  <si>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</si>
  <si>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</si>
  <si>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</si>
  <si>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</si>
  <si>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</si>
  <si>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</si>
  <si>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</si>
  <si>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</si>
  <si>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</si>
  <si>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</si>
  <si>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</si>
  <si>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</si>
  <si>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</si>
  <si>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</si>
  <si>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</si>
  <si>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</si>
  <si>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</si>
  <si>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</si>
  <si>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</si>
  <si>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</si>
  <si>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</si>
  <si>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</si>
  <si>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</si>
  <si>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</si>
  <si>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</si>
  <si>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</si>
  <si>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</si>
  <si>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</si>
  <si>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</si>
  <si>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</si>
  <si>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</si>
  <si>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</si>
  <si>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</si>
  <si>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</si>
  <si>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</si>
  <si>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</si>
  <si>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</si>
  <si>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</si>
  <si>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</si>
  <si>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</si>
  <si>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</si>
  <si>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</si>
  <si>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</si>
  <si>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</si>
  <si>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</si>
  <si>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</si>
  <si>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</si>
  <si>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</si>
  <si>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</si>
  <si>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</si>
  <si>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</si>
  <si>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</si>
  <si>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</si>
  <si>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</si>
  <si>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</si>
  <si>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</si>
  <si>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</si>
  <si>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</si>
  <si>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</si>
  <si>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</si>
  <si>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</si>
  <si>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</si>
  <si>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</si>
  <si>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</si>
  <si>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</si>
  <si>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</si>
  <si>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</si>
  <si>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</si>
  <si>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</si>
  <si>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</si>
  <si>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</si>
  <si>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</si>
  <si>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</si>
  <si>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</si>
  <si>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</si>
  <si>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</si>
  <si>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</si>
  <si>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</si>
  <si>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</si>
  <si>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</si>
  <si>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</si>
  <si>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</si>
  <si>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</si>
  <si>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</si>
  <si>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</si>
  <si>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</si>
  <si>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</si>
  <si>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</si>
  <si>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</si>
  <si>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</si>
  <si>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</si>
  <si>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</si>
  <si>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</si>
  <si>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</si>
  <si>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</si>
  <si>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</si>
  <si>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</si>
  <si>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</si>
  <si>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</si>
  <si>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</si>
  <si>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</si>
  <si>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</si>
  <si>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</si>
  <si>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</si>
  <si>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</si>
  <si>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</si>
  <si>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</si>
  <si>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</si>
  <si>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</si>
  <si>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</si>
  <si>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</si>
  <si>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</si>
  <si>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</si>
  <si>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</si>
  <si>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</si>
  <si>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</si>
  <si>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</si>
  <si>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</si>
  <si>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</si>
  <si>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</si>
  <si>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</si>
  <si>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</si>
  <si>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</si>
  <si>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</si>
  <si>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</si>
  <si>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</si>
  <si>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</si>
  <si>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</si>
  <si>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</si>
  <si>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</si>
  <si>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</si>
  <si>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</si>
  <si>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</si>
  <si>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</si>
  <si>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</si>
  <si>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</si>
  <si>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</si>
  <si>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</si>
  <si>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</si>
  <si>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</si>
  <si>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</si>
  <si>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</si>
  <si>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</si>
  <si>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</si>
  <si>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</si>
  <si>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</si>
  <si>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</si>
  <si>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</si>
  <si>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</si>
  <si>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</si>
  <si>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</si>
  <si>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</si>
  <si>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</si>
  <si>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</si>
  <si>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</si>
  <si>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</si>
  <si>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</si>
  <si>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</si>
  <si>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</si>
  <si>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</si>
  <si>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</si>
  <si>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</si>
  <si>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</si>
  <si>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</si>
  <si>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</si>
  <si>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</si>
  <si>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</si>
  <si>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</si>
  <si>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</si>
  <si>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</si>
  <si>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</si>
  <si>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</si>
  <si>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</si>
  <si>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</si>
  <si>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</si>
  <si>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</si>
  <si>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</si>
  <si>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</si>
  <si>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</si>
  <si>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</si>
  <si>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</si>
  <si>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</si>
  <si>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</si>
  <si>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</si>
  <si>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</si>
  <si>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</si>
  <si>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</si>
  <si>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</si>
  <si>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</si>
  <si>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</si>
  <si>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</si>
  <si>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</si>
  <si>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</si>
  <si>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</si>
  <si>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</si>
  <si>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</si>
  <si>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</si>
  <si>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</si>
  <si>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</si>
  <si>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</si>
  <si>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</si>
  <si>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</si>
  <si>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</si>
  <si>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</si>
  <si>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</si>
  <si>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</si>
  <si>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</si>
  <si>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</si>
  <si>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</si>
  <si>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</si>
  <si>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</si>
  <si>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</si>
  <si>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</si>
  <si>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</si>
  <si>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</si>
  <si>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</si>
  <si>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</si>
  <si>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</si>
  <si>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</si>
  <si>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</si>
  <si>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</si>
  <si>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</si>
  <si>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</si>
  <si>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</si>
  <si>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</si>
  <si>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</si>
  <si>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</si>
  <si>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</si>
  <si>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</si>
  <si>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</si>
  <si>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</si>
  <si>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</si>
  <si>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</si>
  <si>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</si>
  <si>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</si>
  <si>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</si>
  <si>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</si>
  <si>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</si>
  <si>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</si>
  <si>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</si>
  <si>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</si>
  <si>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</si>
  <si>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</si>
  <si>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</si>
  <si>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</si>
  <si>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</si>
  <si>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</si>
  <si>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</si>
  <si>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</si>
  <si>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</si>
  <si>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</si>
  <si>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</si>
  <si>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</si>
  <si>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</si>
  <si>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</si>
  <si>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</si>
  <si>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</si>
  <si>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</si>
  <si>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</si>
  <si>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</si>
  <si>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</si>
  <si>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</si>
  <si>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</si>
  <si>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</si>
  <si>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</si>
  <si>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</si>
  <si>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</si>
  <si>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</si>
  <si>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</si>
  <si>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</si>
  <si>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</si>
  <si>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</si>
  <si>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</si>
  <si>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</si>
  <si>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</si>
  <si>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</si>
  <si>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</si>
  <si>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</si>
  <si>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</si>
  <si>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</si>
  <si>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</si>
  <si>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</si>
  <si>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</si>
  <si>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</si>
  <si>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</si>
  <si>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</si>
  <si>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</si>
  <si>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</si>
  <si>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</si>
  <si>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</si>
  <si>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</si>
  <si>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</si>
  <si>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</si>
  <si>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</si>
  <si>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</si>
  <si>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</si>
  <si>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</si>
  <si>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</si>
  <si>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</si>
  <si>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</si>
  <si>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</si>
  <si>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</si>
  <si>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</si>
  <si>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</si>
  <si>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</si>
  <si>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</si>
  <si>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</si>
  <si>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</si>
  <si>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</si>
  <si>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</si>
  <si>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</si>
  <si>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</si>
  <si>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</si>
  <si>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</si>
  <si>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</si>
  <si>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</si>
  <si>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</si>
  <si>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</si>
  <si>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</si>
  <si>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</si>
  <si>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</si>
  <si>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</si>
  <si>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</si>
  <si>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</si>
  <si>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</si>
  <si>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</si>
  <si>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</si>
  <si>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</si>
  <si>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</si>
  <si>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</si>
  <si>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</si>
  <si>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</si>
  <si>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</si>
  <si>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</si>
  <si>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</si>
  <si>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</si>
  <si>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</si>
  <si>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</si>
  <si>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</si>
  <si>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</si>
  <si>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</si>
  <si>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</si>
  <si>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</si>
  <si>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</si>
  <si>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</si>
  <si>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</si>
  <si>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</si>
  <si>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</si>
  <si>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</si>
  <si>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</si>
  <si>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</si>
  <si>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</si>
  <si>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</si>
  <si>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</si>
  <si>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</si>
  <si>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</si>
  <si>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</si>
  <si>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</si>
  <si>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</si>
  <si>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</si>
  <si>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</si>
  <si>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</si>
  <si>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</si>
  <si>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</si>
  <si>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</si>
  <si>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</si>
  <si>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</si>
  <si>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</si>
  <si>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</si>
  <si>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</si>
  <si>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</si>
  <si>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</si>
  <si>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</si>
  <si>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</si>
  <si>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</si>
  <si>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</si>
  <si>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</si>
  <si>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</si>
  <si>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</si>
  <si>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</si>
  <si>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</si>
  <si>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</si>
  <si>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</si>
  <si>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</si>
  <si>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</si>
  <si>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</si>
  <si>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</si>
  <si>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</si>
  <si>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</si>
  <si>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</si>
  <si>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</si>
  <si>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</si>
  <si>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</si>
  <si>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</si>
  <si>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</si>
  <si>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</si>
  <si>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</si>
  <si>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</si>
  <si>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</si>
  <si>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</si>
  <si>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</si>
  <si>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</si>
  <si>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</si>
  <si>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</si>
  <si>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</si>
  <si>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</si>
  <si>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</si>
  <si>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</si>
  <si>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</si>
  <si>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</si>
  <si>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</si>
  <si>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</si>
  <si>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</si>
  <si>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</si>
  <si>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</si>
  <si>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</si>
  <si>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</si>
  <si>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</si>
  <si>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</si>
  <si>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</si>
  <si>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</si>
  <si>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</si>
  <si>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</si>
  <si>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</si>
  <si>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</si>
  <si>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</si>
  <si>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</si>
  <si>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</si>
  <si>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</si>
  <si>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</si>
  <si>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</si>
  <si>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</si>
  <si>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</si>
  <si>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</si>
  <si>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</si>
  <si>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</si>
  <si>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</si>
  <si>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</si>
  <si>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</si>
  <si>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</si>
  <si>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</si>
  <si>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</si>
  <si>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</si>
  <si>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</si>
  <si>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</si>
  <si>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</si>
  <si>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</si>
  <si>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</si>
  <si>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</si>
  <si>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</si>
  <si>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</si>
  <si>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</si>
  <si>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</si>
  <si>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</si>
  <si>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</si>
  <si>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</si>
  <si>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</si>
  <si>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</si>
  <si>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</si>
  <si>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</si>
  <si>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</si>
  <si>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</si>
  <si>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</si>
  <si>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</si>
  <si>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</si>
  <si>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</si>
  <si>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</si>
  <si>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</si>
  <si>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</si>
  <si>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</si>
  <si>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</si>
  <si>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</si>
  <si>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</si>
  <si>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</si>
  <si>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</si>
  <si>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</si>
  <si>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</si>
  <si>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</si>
  <si>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</si>
  <si>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</si>
  <si>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</si>
  <si>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</si>
  <si>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</si>
  <si>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</si>
  <si>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</si>
  <si>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</si>
  <si>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</si>
  <si>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</si>
  <si>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</si>
  <si>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</si>
  <si>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</si>
  <si>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</si>
  <si>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</si>
  <si>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</si>
  <si>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</si>
  <si>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</si>
  <si>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</si>
  <si>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</si>
  <si>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</si>
  <si>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</si>
  <si>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</si>
  <si>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</si>
  <si>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</si>
  <si>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</si>
  <si>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</si>
  <si>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</si>
  <si>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</si>
  <si>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</si>
  <si>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</si>
  <si>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</si>
  <si>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</si>
  <si>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</si>
  <si>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</si>
  <si>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</si>
  <si>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</si>
  <si>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</si>
  <si>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</si>
  <si>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</si>
  <si>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</si>
  <si>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</si>
  <si>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</si>
  <si>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</si>
  <si>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</si>
  <si>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</si>
  <si>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</si>
  <si>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</si>
  <si>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</si>
  <si>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</si>
  <si>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</si>
  <si>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</si>
  <si>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</si>
  <si>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</si>
  <si>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</si>
  <si>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</si>
  <si>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</si>
  <si>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</si>
  <si>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</si>
  <si>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</si>
  <si>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</si>
  <si>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</si>
  <si>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</si>
  <si>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</si>
  <si>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</si>
  <si>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</si>
  <si>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</si>
  <si>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</si>
  <si>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</si>
  <si>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</si>
  <si>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</si>
  <si>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</si>
  <si>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</si>
  <si>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</si>
  <si>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</si>
  <si>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</si>
  <si>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</si>
  <si>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</si>
  <si>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</si>
  <si>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</si>
  <si>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</si>
  <si>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</si>
  <si>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</si>
  <si>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</si>
  <si>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</si>
  <si>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</si>
  <si>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</si>
  <si>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</si>
  <si>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</si>
  <si>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</si>
  <si>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</si>
  <si>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</si>
  <si>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</si>
  <si>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</si>
  <si>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</si>
  <si>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</si>
  <si>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</si>
  <si>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</si>
  <si>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</si>
  <si>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</si>
  <si>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</si>
  <si>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</si>
  <si>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</si>
  <si>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</si>
  <si>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</si>
  <si>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</si>
  <si>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</si>
  <si>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</si>
  <si>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</si>
  <si>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</si>
  <si>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</si>
  <si>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</si>
  <si>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</si>
  <si>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</si>
  <si>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</si>
  <si>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</si>
  <si>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</si>
  <si>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</si>
  <si>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</si>
  <si>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</si>
  <si>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</si>
  <si>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</si>
  <si>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</si>
  <si>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</si>
  <si>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</si>
  <si>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</si>
  <si>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</si>
  <si>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</si>
  <si>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</si>
  <si>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</si>
  <si>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</si>
  <si>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</si>
  <si>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</si>
  <si>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</si>
  <si>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</si>
  <si>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</si>
  <si>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</si>
  <si>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</si>
  <si>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</si>
  <si>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</si>
  <si>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</si>
  <si>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</si>
  <si>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</si>
  <si>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</si>
  <si>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</si>
  <si>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</si>
  <si>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</si>
  <si>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</si>
  <si>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</si>
  <si>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</si>
  <si>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</si>
  <si>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</si>
  <si>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</si>
  <si>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</si>
  <si>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</si>
  <si>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</si>
  <si>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</si>
  <si>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</si>
  <si>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</si>
  <si>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</si>
  <si>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</si>
  <si>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</si>
  <si>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</si>
  <si>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</si>
  <si>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</si>
  <si>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</si>
  <si>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</si>
  <si>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</si>
  <si>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</si>
  <si>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</si>
  <si>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</si>
  <si>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</si>
  <si>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</si>
  <si>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</si>
  <si>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</si>
  <si>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</si>
  <si>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</si>
  <si>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</si>
  <si>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</si>
  <si>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</si>
  <si>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</si>
  <si>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</si>
  <si>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</si>
  <si>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</si>
  <si>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</si>
  <si>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</si>
  <si>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</si>
  <si>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</si>
  <si>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</si>
  <si>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</si>
  <si>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</si>
  <si>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</si>
  <si>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</si>
  <si>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</si>
  <si>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</si>
  <si>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</si>
  <si>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</si>
  <si>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</si>
  <si>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</si>
  <si>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</si>
  <si>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</si>
  <si>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</si>
  <si>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</si>
  <si>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</si>
  <si>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</si>
  <si>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</si>
  <si>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</si>
  <si>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</si>
  <si>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</si>
  <si>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</si>
  <si>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</si>
  <si>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</si>
  <si>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</si>
  <si>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</si>
  <si>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</si>
  <si>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</si>
  <si>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</si>
  <si>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</si>
  <si>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</si>
  <si>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</si>
  <si>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</si>
  <si>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</si>
  <si>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</si>
  <si>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</si>
  <si>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</si>
  <si>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</si>
  <si>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</si>
  <si>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</si>
  <si>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</si>
  <si>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</si>
  <si>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</si>
  <si>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</si>
  <si>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</si>
  <si>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</si>
  <si>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</si>
  <si>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</si>
  <si>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</si>
  <si>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</si>
  <si>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</si>
  <si>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</si>
  <si>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</si>
  <si>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</si>
  <si>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</si>
  <si>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</si>
  <si>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</si>
  <si>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</si>
  <si>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</si>
  <si>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</si>
  <si>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</si>
  <si>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</si>
  <si>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</si>
  <si>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</si>
  <si>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</si>
  <si>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</si>
  <si>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</si>
  <si>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</si>
  <si>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</si>
  <si>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</si>
  <si>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</si>
  <si>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</si>
  <si>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</si>
  <si>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</si>
  <si>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</si>
  <si>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</si>
  <si>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</si>
  <si>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</si>
  <si>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</si>
  <si>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</si>
  <si>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</si>
  <si>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</si>
  <si>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</si>
  <si>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</si>
  <si>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</si>
  <si>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</si>
  <si>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</si>
  <si>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</si>
  <si>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</si>
  <si>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</si>
  <si>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</si>
  <si>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</si>
  <si>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</si>
  <si>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</si>
  <si>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</si>
  <si>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</si>
  <si>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</si>
  <si>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</si>
  <si>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</si>
  <si>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</si>
  <si>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</si>
  <si>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</si>
  <si>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</si>
  <si>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</si>
  <si>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</si>
  <si>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</si>
  <si>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</si>
  <si>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</si>
  <si>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</si>
  <si>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</si>
  <si>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</si>
  <si>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</si>
  <si>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</si>
  <si>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</si>
  <si>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</si>
  <si>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</si>
  <si>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</si>
  <si>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</si>
  <si>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</si>
  <si>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</si>
  <si>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</si>
  <si>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</si>
  <si>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</si>
  <si>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</si>
  <si>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</si>
  <si>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</si>
  <si>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</si>
  <si>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</si>
  <si>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</si>
  <si>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</si>
  <si>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</si>
  <si>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</si>
  <si>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</si>
  <si>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</si>
  <si>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</si>
  <si>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</si>
  <si>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</si>
  <si>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</si>
  <si>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</si>
  <si>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</si>
  <si>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</si>
  <si>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</si>
  <si>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</si>
  <si>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</si>
  <si>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</si>
  <si>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</si>
  <si>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</si>
  <si>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</si>
  <si>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</si>
  <si>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</si>
  <si>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</si>
  <si>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</si>
  <si>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</si>
  <si>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</si>
  <si>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</si>
  <si>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</si>
  <si>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</si>
  <si>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</si>
  <si>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</si>
  <si>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</si>
  <si>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</si>
  <si>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</si>
  <si>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</si>
  <si>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</si>
  <si>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</si>
  <si>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</si>
  <si>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</si>
  <si>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</si>
  <si>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</si>
  <si>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</si>
  <si>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</si>
  <si>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</si>
  <si>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</si>
  <si>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</si>
  <si>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</si>
  <si>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</si>
  <si>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</si>
  <si>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</si>
  <si>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</si>
  <si>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</si>
  <si>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</si>
  <si>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</si>
  <si>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</si>
  <si>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</si>
  <si>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</si>
  <si>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</si>
  <si>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</si>
  <si>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</si>
  <si>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</si>
  <si>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</si>
  <si>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</si>
  <si>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</si>
  <si>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</si>
  <si>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</si>
  <si>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</si>
  <si>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</si>
  <si>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</si>
  <si>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</si>
  <si>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</si>
  <si>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</si>
  <si>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</si>
  <si>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</si>
  <si>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</si>
  <si>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</si>
  <si>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</si>
  <si>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</si>
  <si>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</si>
  <si>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</si>
  <si>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</si>
  <si>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</si>
  <si>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</si>
  <si>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</si>
  <si>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</si>
  <si>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</si>
  <si>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</si>
  <si>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</si>
  <si>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</si>
  <si>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</si>
  <si>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</si>
  <si>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</si>
  <si>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</si>
  <si>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</si>
  <si>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</si>
  <si>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</si>
  <si>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</si>
  <si>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</si>
  <si>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</si>
  <si>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</si>
  <si>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</si>
  <si>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</si>
  <si>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</si>
  <si>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</si>
  <si>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</si>
  <si>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</si>
  <si>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</si>
  <si>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</si>
  <si>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</si>
  <si>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</si>
  <si>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</si>
  <si>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</si>
  <si>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</si>
  <si>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</si>
  <si>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</si>
  <si>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</si>
  <si>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</si>
  <si>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</si>
  <si>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</si>
  <si>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</si>
  <si>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</si>
  <si>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</si>
  <si>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</si>
  <si>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</si>
  <si>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</si>
  <si>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</si>
  <si>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</si>
  <si>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</si>
  <si>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</si>
  <si>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</si>
  <si>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</si>
  <si>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</si>
  <si>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</si>
  <si>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</si>
  <si>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</si>
  <si>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</si>
  <si>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</si>
  <si>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</si>
  <si>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</si>
  <si>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</si>
  <si>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</si>
  <si>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</si>
  <si>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</si>
  <si>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</si>
  <si>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</si>
  <si>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</si>
  <si>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</si>
  <si>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</si>
  <si>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</si>
  <si>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</si>
  <si>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</si>
  <si>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</si>
  <si>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</si>
  <si>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</si>
  <si>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</si>
  <si>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</si>
  <si>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</si>
  <si>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</si>
  <si>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</si>
  <si>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</si>
  <si>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</si>
  <si>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</si>
  <si>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</si>
  <si>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</si>
  <si>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</si>
  <si>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</si>
  <si>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</si>
  <si>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</si>
  <si>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</si>
  <si>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</si>
  <si>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</si>
  <si>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</si>
  <si>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</si>
  <si>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</si>
  <si>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</si>
  <si>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</si>
  <si>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</si>
  <si>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</si>
  <si>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</si>
  <si>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</si>
  <si>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</si>
  <si>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</si>
  <si>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</si>
  <si>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</si>
  <si>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</si>
  <si>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</si>
  <si>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</si>
  <si>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</si>
  <si>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</si>
  <si>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</si>
  <si>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</si>
  <si>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</si>
  <si>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</si>
  <si>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</si>
  <si>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</si>
  <si>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</si>
  <si>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</si>
  <si>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</si>
  <si>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</si>
  <si>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</si>
  <si>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</si>
  <si>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</si>
  <si>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</si>
  <si>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</si>
  <si>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</si>
  <si>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</si>
  <si>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</si>
  <si>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</si>
  <si>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</si>
  <si>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</si>
  <si>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</si>
  <si>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</si>
  <si>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</si>
  <si>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</si>
  <si>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</si>
  <si>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</si>
  <si>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</si>
  <si>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</si>
  <si>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</si>
  <si>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</si>
  <si>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</si>
  <si>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</si>
  <si>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</si>
  <si>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</si>
  <si>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</si>
  <si>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</si>
  <si>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</si>
  <si>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</si>
  <si>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</si>
  <si>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</si>
  <si>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</si>
  <si>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</si>
  <si>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</si>
  <si>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</si>
  <si>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</si>
  <si>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</si>
  <si>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</si>
  <si>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</si>
  <si>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</si>
  <si>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</si>
  <si>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</si>
  <si>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</si>
  <si>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</si>
  <si>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</si>
  <si>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</si>
  <si>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</si>
  <si>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</si>
  <si>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</si>
  <si>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</si>
  <si>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</si>
  <si>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</si>
  <si>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</si>
  <si>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</si>
  <si>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</si>
  <si>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</si>
  <si>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</si>
  <si>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</si>
  <si>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</si>
  <si>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</si>
  <si>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</si>
  <si>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</si>
  <si>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</si>
  <si>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</si>
  <si>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</si>
  <si>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</si>
  <si>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</si>
  <si>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</si>
  <si>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</si>
  <si>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</si>
  <si>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</si>
  <si>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</si>
  <si>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</si>
  <si>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</si>
  <si>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</si>
  <si>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</si>
  <si>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</si>
  <si>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</si>
  <si>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</si>
  <si>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</si>
  <si>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</si>
  <si>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</si>
  <si>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</si>
  <si>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</si>
  <si>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</si>
  <si>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</si>
  <si>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</si>
  <si>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</si>
  <si>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</si>
  <si>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</si>
  <si>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</si>
  <si>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</si>
  <si>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</si>
  <si>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</si>
  <si>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</si>
  <si>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</si>
  <si>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</si>
  <si>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</si>
  <si>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</si>
  <si>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</si>
  <si>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</si>
  <si>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</si>
  <si>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</si>
  <si>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</si>
  <si>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</si>
  <si>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</si>
  <si>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</si>
  <si>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</si>
  <si>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</si>
  <si>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</si>
  <si>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</si>
  <si>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</si>
  <si>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</si>
  <si>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</si>
  <si>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</si>
  <si>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</si>
  <si>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</si>
  <si>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</si>
  <si>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</si>
  <si>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</si>
  <si>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</si>
  <si>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</si>
  <si>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</si>
  <si>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</si>
  <si>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</si>
  <si>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</si>
  <si>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</si>
  <si>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</si>
  <si>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</si>
  <si>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</si>
  <si>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</si>
  <si>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</si>
  <si>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</si>
  <si>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</si>
  <si>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</si>
  <si>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</si>
  <si>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</si>
  <si>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</si>
  <si>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</si>
  <si>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</si>
  <si>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</si>
  <si>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</si>
  <si>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</si>
  <si>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</si>
  <si>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</si>
  <si>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</si>
  <si>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</si>
  <si>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</si>
  <si>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</si>
  <si>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</si>
  <si>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</si>
  <si>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</si>
  <si>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</si>
  <si>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</si>
  <si>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</si>
  <si>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</si>
  <si>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</si>
  <si>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</si>
  <si>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</si>
  <si>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</si>
  <si>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</si>
  <si>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</si>
  <si>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</si>
  <si>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</si>
  <si>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</si>
  <si>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</si>
  <si>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</si>
  <si>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</si>
  <si>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</si>
  <si>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</si>
  <si>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</si>
  <si>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</si>
  <si>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</si>
  <si>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</si>
  <si>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</si>
  <si>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</si>
  <si>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</si>
  <si>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</si>
  <si>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</si>
  <si>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</si>
  <si>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</si>
  <si>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</si>
  <si>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</si>
  <si>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</si>
  <si>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</si>
  <si>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</si>
  <si>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</si>
  <si>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</si>
  <si>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</si>
  <si>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</si>
  <si>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</si>
  <si>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</si>
  <si>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</si>
  <si>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</si>
  <si>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</si>
  <si>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</si>
  <si>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</si>
  <si>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</si>
  <si>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</si>
  <si>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</si>
  <si>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</si>
  <si>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</si>
  <si>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</si>
  <si>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</si>
  <si>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</si>
  <si>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</si>
  <si>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</si>
  <si>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</si>
  <si>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</si>
  <si>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</si>
  <si>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</si>
  <si>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</si>
  <si>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</si>
  <si>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</si>
  <si>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</si>
  <si>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</si>
  <si>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</si>
  <si>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</si>
  <si>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</si>
  <si>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</si>
  <si>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</si>
  <si>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</si>
  <si>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</si>
  <si>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</si>
  <si>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</si>
  <si>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</si>
  <si>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</si>
  <si>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</si>
  <si>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</si>
  <si>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</si>
  <si>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</si>
  <si>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</si>
  <si>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</si>
  <si>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</si>
  <si>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</si>
  <si>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</si>
  <si>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</si>
  <si>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</si>
  <si>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</si>
  <si>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</si>
  <si>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</si>
  <si>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</si>
  <si>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</si>
  <si>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</si>
  <si>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</si>
  <si>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</si>
  <si>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</si>
  <si>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</si>
  <si>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</si>
  <si>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</si>
  <si>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</si>
  <si>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</si>
  <si>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</si>
  <si>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</si>
  <si>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</si>
  <si>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</si>
  <si>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</si>
  <si>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</si>
  <si>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</si>
  <si>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</si>
  <si>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</si>
  <si>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</si>
  <si>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</si>
  <si>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</si>
  <si>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</si>
  <si>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</si>
  <si>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</si>
  <si>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</si>
  <si>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</si>
  <si>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</si>
  <si>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</si>
  <si>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</si>
  <si>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</si>
  <si>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</si>
  <si>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</si>
  <si>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</si>
  <si>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</si>
  <si>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</si>
  <si>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</si>
  <si>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</si>
  <si>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</si>
  <si>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</si>
  <si>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</si>
  <si>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</si>
  <si>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</si>
  <si>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</si>
  <si>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</si>
  <si>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</si>
  <si>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</si>
  <si>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</si>
  <si>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</si>
  <si>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</si>
  <si>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</si>
  <si>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</si>
  <si>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</si>
  <si>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</si>
  <si>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</si>
  <si>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</si>
  <si>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</si>
  <si>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</si>
  <si>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</si>
  <si>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</si>
  <si>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</si>
  <si>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</si>
  <si>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</si>
  <si>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</si>
  <si>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</si>
  <si>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</si>
  <si>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</si>
  <si>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</si>
  <si>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</si>
  <si>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</si>
  <si>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</si>
  <si>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</si>
  <si>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</si>
  <si>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</si>
  <si>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</si>
  <si>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</si>
  <si>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</si>
  <si>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</si>
  <si>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</si>
  <si>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</si>
  <si>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</si>
  <si>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</si>
  <si>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</si>
  <si>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</si>
  <si>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</si>
  <si>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</si>
  <si>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</si>
  <si>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</si>
  <si>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</si>
  <si>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</si>
  <si>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</si>
  <si>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</si>
  <si>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</si>
  <si>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</si>
  <si>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</si>
  <si>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</si>
  <si>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</si>
  <si>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</si>
  <si>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</si>
  <si>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</si>
  <si>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</si>
  <si>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</si>
  <si>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</si>
  <si>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</si>
  <si>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</si>
  <si>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</si>
  <si>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</si>
  <si>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</si>
  <si>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</si>
  <si>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</si>
  <si>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</si>
  <si>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</si>
  <si>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</si>
  <si>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</si>
  <si>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</si>
  <si>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</si>
  <si>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</si>
  <si>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</si>
  <si>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</si>
  <si>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</si>
  <si>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</si>
  <si>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</si>
  <si>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</si>
  <si>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</si>
  <si>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</si>
  <si>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</si>
  <si>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</si>
  <si>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</si>
  <si>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</si>
  <si>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</si>
  <si>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</si>
  <si>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</si>
  <si>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</si>
  <si>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</si>
  <si>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</si>
  <si>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</si>
  <si>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</si>
  <si>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</si>
  <si>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</si>
  <si>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</si>
  <si>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</si>
  <si>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</si>
  <si>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</si>
  <si>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</si>
  <si>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</si>
  <si>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</si>
  <si>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</si>
  <si>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</si>
  <si>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</si>
  <si>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</si>
  <si>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</si>
  <si>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</si>
  <si>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</si>
  <si>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</si>
  <si>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</si>
  <si>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</si>
  <si>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</si>
  <si>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</si>
  <si>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</si>
  <si>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</si>
  <si>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</si>
  <si>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</si>
  <si>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</si>
  <si>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</si>
  <si>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</si>
  <si>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</si>
  <si>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</si>
  <si>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</si>
  <si>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</si>
  <si>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</si>
  <si>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</si>
  <si>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</si>
  <si>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</si>
  <si>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</si>
  <si>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</si>
  <si>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</si>
  <si>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</si>
  <si>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</si>
  <si>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</si>
  <si>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</si>
  <si>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</si>
  <si>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</si>
  <si>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</si>
  <si>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</si>
  <si>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</si>
  <si>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</si>
  <si>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</si>
  <si>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</si>
  <si>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</si>
  <si>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</si>
  <si>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</si>
  <si>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</si>
  <si>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</si>
  <si>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</si>
  <si>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</si>
  <si>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</si>
  <si>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</si>
  <si>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</si>
  <si>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</si>
  <si>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</si>
  <si>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</si>
  <si>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</si>
  <si>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</si>
  <si>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</si>
  <si>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</si>
  <si>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</si>
  <si>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</si>
  <si>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</si>
  <si>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</si>
  <si>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</si>
  <si>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</si>
  <si>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</si>
  <si>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</si>
  <si>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</si>
  <si>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</si>
  <si>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</si>
  <si>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</si>
  <si>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</si>
  <si>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</si>
  <si>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</si>
  <si>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</si>
  <si>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</si>
  <si>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</si>
  <si>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</si>
  <si>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</si>
  <si>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</si>
  <si>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</si>
  <si>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</si>
  <si>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</si>
  <si>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</si>
  <si>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</si>
  <si>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</si>
  <si>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</si>
  <si>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</si>
  <si>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</si>
  <si>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</si>
  <si>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</si>
  <si>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</si>
  <si>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</si>
  <si>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</si>
  <si>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</si>
  <si>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</si>
  <si>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</si>
  <si>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</si>
  <si>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</si>
  <si>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</si>
  <si>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</si>
  <si>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</si>
  <si>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</si>
  <si>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</si>
  <si>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</si>
  <si>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</si>
  <si>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</si>
  <si>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</si>
  <si>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</si>
  <si>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</si>
  <si>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</si>
  <si>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</si>
  <si>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</si>
  <si>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</si>
  <si>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</si>
  <si>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</si>
  <si>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</si>
  <si>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</si>
  <si>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</si>
  <si>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</si>
  <si>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</si>
  <si>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</si>
  <si>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</si>
  <si>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</si>
  <si>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</si>
  <si>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</si>
  <si>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</si>
  <si>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</si>
  <si>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</si>
  <si>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</si>
  <si>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</si>
  <si>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</si>
  <si>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</si>
  <si>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</si>
  <si>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</si>
  <si>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</si>
  <si>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</si>
  <si>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</si>
  <si>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</si>
  <si>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</si>
  <si>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</si>
  <si>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</si>
  <si>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</si>
  <si>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</si>
  <si>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</si>
  <si>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</si>
  <si>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</si>
  <si>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</si>
  <si>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</si>
  <si>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</si>
  <si>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</si>
  <si>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</si>
  <si>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</si>
  <si>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</si>
  <si>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</si>
  <si>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</si>
  <si>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</si>
  <si>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</si>
  <si>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</si>
  <si>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</si>
  <si>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</si>
  <si>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</si>
  <si>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</si>
  <si>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</si>
  <si>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</si>
  <si>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</si>
  <si>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</si>
  <si>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</si>
  <si>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</si>
  <si>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</si>
  <si>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</si>
  <si>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</si>
  <si>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</si>
  <si>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</si>
  <si>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</si>
  <si>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</si>
  <si>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</si>
  <si>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</si>
  <si>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</si>
  <si>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</si>
  <si>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</si>
  <si>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</si>
  <si>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</si>
  <si>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</si>
  <si>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</si>
  <si>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</si>
  <si>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</si>
  <si>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</si>
  <si>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</si>
  <si>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</si>
  <si>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</si>
  <si>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</si>
  <si>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</si>
  <si>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</si>
  <si>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</si>
  <si>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</si>
  <si>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</si>
  <si>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</si>
  <si>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</si>
  <si>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</si>
  <si>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</si>
  <si>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</si>
  <si>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</si>
  <si>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</si>
  <si>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</si>
  <si>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</si>
  <si>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</si>
  <si>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</si>
  <si>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</si>
  <si>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</si>
  <si>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</si>
  <si>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</si>
  <si>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</si>
  <si>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</si>
  <si>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</si>
  <si>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</si>
  <si>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</si>
  <si>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</si>
  <si>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</si>
  <si>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</si>
  <si>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</si>
  <si>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</si>
  <si>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</si>
  <si>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</si>
  <si>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</si>
  <si>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</si>
  <si>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</si>
  <si>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</si>
  <si>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</si>
  <si>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</si>
  <si>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</si>
  <si>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</si>
  <si>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</si>
  <si>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</si>
  <si>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</si>
  <si>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</si>
  <si>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</si>
  <si>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</si>
  <si>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</si>
  <si>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</si>
  <si>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</si>
  <si>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</si>
  <si>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</si>
  <si>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</si>
  <si>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</si>
  <si>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</si>
  <si>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</si>
  <si>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</si>
  <si>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</si>
  <si>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</si>
  <si>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</si>
  <si>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</si>
  <si>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</si>
  <si>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</si>
  <si>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</si>
  <si>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</si>
  <si>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</si>
  <si>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</si>
  <si>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</si>
  <si>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</si>
  <si>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</si>
  <si>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</si>
  <si>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</si>
  <si>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</si>
  <si>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</si>
  <si>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</si>
  <si>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</si>
  <si>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</si>
  <si>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</si>
  <si>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</si>
  <si>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</si>
  <si>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</si>
  <si>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</si>
  <si>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</si>
  <si>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</si>
  <si>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</si>
  <si>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</si>
  <si>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</si>
  <si>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</si>
  <si>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</si>
  <si>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</si>
  <si>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</si>
  <si>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</si>
  <si>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</si>
  <si>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</si>
  <si>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</si>
  <si>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</si>
  <si>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</si>
  <si>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</si>
  <si>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</si>
  <si>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</si>
  <si>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</si>
  <si>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</si>
  <si>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</si>
  <si>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</si>
  <si>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</si>
  <si>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</si>
  <si>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</si>
  <si>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</si>
  <si>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</si>
  <si>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</si>
  <si>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</si>
  <si>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</si>
  <si>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</si>
  <si>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</si>
  <si>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</si>
  <si>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</si>
  <si>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</si>
  <si>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</si>
  <si>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</si>
  <si>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</si>
  <si>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</si>
  <si>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</si>
  <si>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</si>
  <si>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</si>
  <si>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</si>
  <si>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</si>
  <si>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</si>
  <si>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</si>
  <si>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</si>
  <si>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</si>
  <si>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</si>
  <si>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</si>
  <si>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</si>
  <si>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</si>
  <si>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</si>
  <si>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</si>
  <si>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</si>
  <si>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</si>
  <si>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</si>
  <si>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</si>
  <si>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</si>
  <si>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</si>
  <si>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</si>
  <si>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</si>
  <si>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</si>
  <si>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</si>
  <si>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</si>
  <si>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</si>
  <si>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</si>
  <si>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</si>
  <si>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</si>
  <si>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</si>
  <si>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</si>
  <si>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</si>
  <si>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</si>
  <si>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</si>
  <si>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</si>
  <si>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</si>
  <si>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</si>
  <si>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</si>
  <si>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</si>
  <si>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</si>
  <si>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</si>
  <si>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</si>
  <si>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</si>
  <si>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</si>
  <si>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</si>
  <si>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</si>
  <si>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</si>
  <si>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</si>
  <si>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</si>
  <si>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</si>
  <si>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</si>
  <si>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</si>
  <si>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</si>
  <si>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</si>
  <si>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</si>
  <si>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</si>
  <si>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</si>
  <si>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</si>
  <si>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</si>
  <si>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</si>
  <si>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</si>
  <si>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</si>
  <si>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</si>
  <si>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</si>
  <si>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</si>
  <si>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</si>
  <si>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</si>
  <si>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</si>
  <si>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</si>
  <si>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</si>
  <si>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</si>
  <si>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</si>
  <si>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</si>
  <si>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</si>
  <si>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</si>
  <si>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</si>
  <si>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</si>
  <si>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</si>
  <si>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</si>
  <si>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</si>
  <si>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</si>
  <si>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</si>
  <si>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</si>
  <si>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</si>
  <si>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</si>
  <si>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</si>
  <si>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</si>
  <si>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</si>
  <si>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</si>
  <si>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</si>
  <si>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</si>
  <si>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</si>
  <si>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</si>
  <si>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</si>
  <si>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</si>
  <si>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</si>
  <si>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</si>
  <si>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</si>
  <si>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</si>
  <si>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</si>
  <si>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</si>
  <si>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</si>
  <si>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</si>
  <si>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</si>
  <si>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</si>
  <si>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</si>
  <si>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</si>
  <si>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</si>
  <si>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</si>
  <si>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</si>
  <si>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</si>
  <si>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</si>
  <si>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</si>
  <si>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</si>
  <si>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</si>
  <si>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</si>
  <si>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</si>
  <si>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</si>
  <si>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</si>
  <si>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</si>
  <si>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</si>
  <si>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</si>
  <si>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</si>
  <si>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</si>
  <si>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</si>
  <si>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</si>
  <si>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</si>
  <si>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</si>
  <si>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</si>
  <si>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</si>
  <si>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</si>
  <si>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</si>
  <si>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</si>
  <si>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</si>
  <si>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</si>
  <si>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</si>
  <si>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</si>
  <si>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</si>
  <si>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</si>
  <si>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</si>
  <si>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</si>
  <si>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</si>
  <si>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</si>
  <si>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</si>
  <si>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</si>
  <si>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</si>
  <si>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</si>
  <si>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</si>
  <si>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</si>
  <si>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</si>
  <si>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</si>
  <si>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</si>
  <si>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</si>
  <si>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</si>
  <si>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</si>
  <si>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</si>
  <si>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</si>
  <si>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</si>
  <si>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</si>
  <si>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</si>
  <si>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</si>
  <si>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</si>
  <si>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</si>
  <si>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</si>
  <si>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</si>
  <si>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</si>
  <si>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</si>
  <si>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</si>
  <si>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</si>
  <si>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</si>
  <si>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</si>
  <si>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</si>
  <si>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</si>
  <si>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</si>
  <si>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</si>
  <si>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</si>
  <si>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</si>
  <si>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</si>
  <si>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</si>
  <si>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</si>
  <si>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</si>
  <si>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</si>
  <si>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</si>
  <si>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</si>
  <si>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</si>
  <si>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</si>
  <si>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</si>
  <si>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</si>
  <si>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</si>
  <si>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</si>
  <si>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</si>
  <si>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</si>
  <si>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</si>
  <si>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</si>
  <si>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</si>
  <si>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</si>
  <si>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</si>
  <si>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</si>
  <si>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</si>
  <si>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</si>
  <si>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</si>
  <si>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</si>
  <si>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</si>
  <si>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</si>
  <si>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</si>
  <si>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</si>
  <si>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</si>
  <si>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</si>
  <si>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</si>
  <si>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</si>
  <si>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</si>
  <si>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</si>
  <si>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</si>
  <si>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</si>
  <si>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</si>
  <si>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</si>
  <si>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</si>
  <si>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</si>
  <si>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</si>
  <si>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</si>
  <si>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</si>
  <si>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</si>
  <si>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</si>
  <si>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</si>
  <si>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</si>
  <si>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</si>
  <si>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</si>
  <si>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</si>
  <si>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</si>
  <si>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</si>
  <si>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</si>
  <si>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</si>
  <si>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</si>
  <si>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</si>
  <si>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</si>
  <si>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</si>
  <si>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</si>
  <si>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</si>
  <si>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</si>
  <si>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</si>
  <si>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</si>
  <si>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</si>
  <si>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</si>
  <si>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</si>
  <si>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</si>
  <si>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</si>
  <si>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</si>
  <si>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</si>
  <si>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</si>
  <si>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</si>
  <si>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</si>
  <si>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</si>
  <si>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</si>
  <si>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</si>
  <si>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</si>
  <si>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</si>
  <si>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</si>
  <si>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</si>
  <si>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</si>
  <si>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</si>
  <si>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</si>
  <si>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</si>
  <si>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</si>
  <si>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</si>
  <si>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</si>
  <si>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</si>
  <si>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</si>
  <si>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</si>
  <si>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</si>
  <si>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</si>
  <si>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</si>
  <si>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</si>
  <si>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</si>
  <si>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</si>
  <si>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</si>
  <si>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</si>
  <si>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</si>
  <si>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</si>
  <si>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</si>
  <si>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</si>
  <si>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</si>
  <si>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</si>
  <si>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</si>
  <si>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</si>
  <si>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</si>
  <si>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</si>
  <si>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</si>
  <si>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</si>
  <si>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</si>
  <si>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</si>
  <si>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</si>
  <si>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</si>
  <si>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</si>
  <si>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</si>
  <si>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</si>
  <si>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</si>
  <si>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</si>
  <si>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</si>
  <si>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</si>
  <si>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</si>
  <si>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</si>
  <si>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</si>
  <si>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</si>
  <si>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</si>
  <si>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</si>
  <si>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</si>
  <si>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</si>
  <si>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</si>
  <si>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</si>
  <si>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</si>
  <si>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</si>
  <si>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</si>
  <si>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</si>
  <si>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</si>
  <si>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</si>
  <si>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</si>
  <si>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</si>
  <si>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</si>
  <si>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</si>
  <si>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</si>
  <si>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</si>
  <si>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</si>
  <si>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</si>
  <si>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</si>
  <si>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</si>
  <si>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</si>
  <si>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</si>
  <si>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</si>
  <si>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</si>
  <si>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</si>
  <si>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</si>
  <si>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</si>
  <si>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</si>
  <si>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</si>
  <si>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</si>
  <si>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</si>
  <si>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</si>
  <si>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</si>
  <si>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</si>
  <si>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</si>
  <si>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</si>
  <si>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</si>
  <si>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</si>
  <si>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</si>
  <si>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</si>
  <si>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</si>
  <si>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</si>
  <si>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</si>
  <si>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</si>
  <si>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</si>
  <si>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</si>
  <si>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</si>
  <si>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</si>
  <si>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</si>
  <si>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</si>
  <si>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</si>
  <si>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</si>
  <si>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</si>
  <si>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</si>
  <si>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</si>
  <si>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</si>
  <si>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</si>
  <si>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</si>
  <si>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</si>
  <si>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</si>
  <si>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</si>
  <si>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</si>
  <si>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</si>
  <si>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</si>
  <si>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</si>
  <si>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</si>
  <si>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</si>
  <si>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</si>
  <si>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</si>
  <si>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</si>
  <si>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</si>
  <si>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</si>
  <si>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</si>
  <si>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</si>
  <si>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</si>
  <si>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</si>
  <si>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</si>
  <si>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</si>
  <si>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</si>
  <si>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</si>
  <si>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</si>
  <si>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</si>
  <si>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</si>
  <si>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</si>
  <si>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</si>
  <si>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</si>
  <si>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</si>
  <si>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</si>
  <si>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</si>
  <si>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</si>
  <si>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</si>
  <si>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</si>
  <si>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</si>
  <si>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</si>
  <si>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</si>
  <si>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</si>
  <si>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</si>
  <si>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</si>
  <si>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</si>
  <si>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</si>
  <si>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</si>
  <si>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</si>
  <si>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</si>
  <si>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</si>
  <si>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</si>
  <si>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</si>
  <si>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</si>
  <si>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</si>
  <si>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</si>
  <si>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</si>
  <si>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</si>
  <si>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</si>
  <si>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</si>
  <si>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</si>
  <si>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</si>
  <si>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</si>
  <si>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</si>
  <si>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</si>
  <si>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</si>
  <si>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</si>
  <si>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</si>
  <si>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</si>
  <si>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</si>
  <si>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</si>
  <si>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</si>
  <si>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</si>
  <si>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</si>
  <si>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</si>
  <si>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</si>
  <si>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</si>
  <si>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</si>
  <si>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</si>
  <si>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</si>
  <si>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</si>
  <si>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</si>
  <si>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</si>
  <si>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</si>
  <si>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</si>
  <si>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</si>
  <si>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</si>
  <si>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</si>
  <si>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</si>
  <si>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</si>
  <si>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</si>
  <si>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</si>
  <si>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</si>
  <si>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</si>
  <si>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</si>
  <si>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</si>
  <si>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</si>
  <si>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</si>
  <si>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</si>
  <si>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</si>
  <si>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</si>
  <si>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</si>
  <si>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</si>
  <si>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</si>
  <si>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</si>
  <si>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</si>
  <si>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</si>
  <si>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</si>
  <si>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</si>
  <si>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</si>
  <si>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</si>
  <si>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</si>
  <si>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</si>
  <si>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</si>
  <si>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</si>
  <si>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</si>
  <si>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</si>
  <si>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</si>
  <si>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</si>
  <si>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</si>
  <si>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</si>
  <si>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</si>
  <si>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</si>
  <si>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</si>
  <si>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</si>
  <si>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</si>
  <si>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</si>
  <si>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</si>
  <si>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</si>
  <si>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</si>
  <si>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</si>
  <si>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</si>
  <si>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</si>
  <si>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</si>
  <si>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</si>
  <si>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</si>
  <si>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</si>
  <si>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</si>
  <si>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</si>
  <si>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</si>
  <si>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</si>
  <si>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</si>
  <si>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</si>
  <si>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</si>
  <si>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</si>
  <si>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</si>
  <si>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</si>
  <si>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</si>
  <si>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</si>
  <si>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</si>
  <si>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</si>
  <si>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</si>
  <si>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</si>
  <si>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</si>
  <si>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</si>
  <si>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</si>
  <si>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</si>
  <si>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</si>
  <si>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</si>
  <si>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</si>
  <si>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</si>
  <si>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</si>
  <si>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</si>
  <si>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</si>
  <si>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</si>
  <si>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</si>
  <si>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</si>
  <si>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</si>
  <si>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</si>
  <si>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</si>
  <si>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</si>
  <si>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</si>
  <si>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</si>
  <si>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</si>
  <si>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</si>
  <si>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</si>
  <si>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</si>
  <si>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</si>
  <si>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</si>
  <si>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</si>
  <si>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</si>
  <si>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</si>
  <si>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</si>
  <si>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</si>
  <si>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</si>
  <si>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</si>
  <si>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</si>
  <si>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</si>
  <si>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</si>
  <si>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</si>
  <si>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</si>
  <si>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</si>
  <si>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</si>
  <si>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</si>
  <si>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</si>
  <si>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</si>
  <si>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</si>
  <si>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</si>
  <si>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</si>
  <si>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</si>
  <si>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</si>
  <si>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</si>
  <si>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</si>
  <si>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</si>
  <si>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</si>
  <si>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</si>
  <si>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</si>
  <si>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</si>
  <si>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</si>
  <si>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</si>
  <si>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</si>
  <si>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</si>
  <si>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</si>
  <si>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</si>
  <si>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</si>
  <si>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</si>
  <si>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</si>
  <si>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</si>
  <si>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</si>
  <si>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</si>
  <si>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</si>
  <si>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</si>
  <si>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</si>
  <si>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</si>
  <si>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</si>
  <si>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</si>
  <si>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</si>
  <si>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</si>
  <si>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</si>
  <si>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</si>
  <si>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</si>
  <si>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</si>
  <si>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</si>
  <si>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</si>
  <si>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</si>
  <si>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</si>
  <si>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</si>
  <si>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</si>
  <si>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</si>
  <si>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</si>
  <si>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</si>
  <si>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</si>
  <si>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</si>
  <si>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</si>
  <si>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</si>
  <si>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</si>
  <si>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</si>
  <si>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</si>
  <si>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</si>
  <si>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</si>
  <si>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</si>
  <si>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</si>
  <si>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</si>
  <si>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</si>
  <si>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</si>
  <si>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</si>
  <si>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</si>
  <si>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</si>
  <si>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</si>
  <si>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</si>
  <si>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</si>
  <si>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</si>
  <si>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</si>
  <si>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</si>
  <si>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</si>
  <si>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</si>
  <si>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</si>
  <si>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</si>
  <si>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</si>
  <si>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</si>
  <si>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</si>
  <si>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</si>
  <si>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</si>
  <si>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</si>
  <si>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</si>
  <si>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</si>
  <si>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</si>
  <si>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</si>
  <si>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</si>
  <si>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</si>
  <si>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</si>
  <si>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</si>
  <si>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</si>
  <si>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</si>
  <si>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</si>
  <si>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</si>
  <si>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</si>
  <si>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</si>
  <si>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</si>
  <si>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</si>
  <si>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</si>
  <si>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</si>
  <si>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</si>
  <si>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</si>
  <si>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</si>
  <si>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</si>
  <si>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</si>
  <si>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</si>
  <si>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</si>
  <si>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</si>
  <si>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</si>
  <si>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</si>
  <si>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</si>
  <si>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</si>
  <si>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</si>
  <si>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</si>
  <si>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</si>
  <si>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</si>
  <si>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</si>
  <si>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</si>
  <si>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</si>
  <si>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</si>
  <si>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</si>
  <si>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</si>
  <si>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</si>
  <si>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</si>
  <si>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</si>
  <si>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</si>
  <si>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</si>
  <si>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</si>
  <si>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</si>
  <si>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</si>
  <si>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</si>
  <si>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</si>
  <si>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</si>
  <si>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</si>
  <si>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</si>
  <si>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</si>
  <si>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</si>
  <si>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</si>
  <si>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</si>
  <si>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</si>
  <si>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</si>
  <si>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</si>
  <si>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</si>
  <si>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</si>
  <si>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</si>
  <si>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</si>
  <si>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</si>
  <si>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</si>
  <si>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</si>
  <si>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</si>
  <si>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</si>
  <si>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</si>
  <si>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</si>
  <si>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</si>
  <si>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</si>
  <si>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</si>
  <si>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</si>
  <si>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</si>
  <si>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</si>
  <si>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</si>
  <si>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</si>
  <si>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</si>
  <si>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</si>
  <si>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</si>
  <si>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</si>
  <si>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</si>
  <si>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</si>
  <si>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</si>
  <si>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</si>
  <si>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</si>
  <si>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</si>
  <si>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</si>
  <si>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</si>
  <si>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</si>
  <si>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</si>
  <si>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</si>
  <si>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</si>
  <si>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</si>
  <si>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</si>
  <si>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</si>
  <si>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</si>
  <si>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</si>
  <si>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</si>
  <si>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</si>
  <si>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</si>
  <si>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</si>
  <si>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</si>
  <si>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</si>
  <si>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</si>
  <si>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</si>
  <si>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</si>
  <si>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</si>
  <si>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</si>
  <si>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</si>
  <si>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</si>
  <si>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</si>
  <si>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</si>
  <si>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</si>
  <si>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</si>
  <si>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</si>
  <si>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</si>
  <si>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</si>
  <si>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</si>
  <si>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</si>
  <si>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</si>
  <si>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</si>
  <si>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</si>
  <si>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</si>
  <si>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</si>
  <si>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</si>
  <si>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</si>
  <si>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</si>
  <si>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</si>
  <si>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</si>
  <si>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</si>
  <si>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</si>
  <si>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</si>
  <si>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</si>
  <si>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</si>
  <si>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</si>
  <si>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</si>
  <si>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</si>
  <si>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</si>
  <si>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</si>
  <si>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</si>
  <si>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</si>
  <si>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</si>
  <si>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</si>
  <si>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</si>
  <si>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</si>
  <si>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</si>
  <si>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</si>
  <si>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</si>
  <si>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</si>
  <si>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</si>
  <si>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</si>
  <si>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</si>
  <si>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</si>
  <si>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</si>
  <si>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</si>
  <si>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</si>
  <si>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</si>
  <si>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</si>
  <si>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</si>
  <si>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</si>
  <si>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</si>
  <si>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</si>
  <si>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</si>
  <si>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</si>
  <si>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</si>
  <si>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</si>
  <si>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</si>
  <si>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</si>
  <si>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</si>
  <si>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</si>
  <si>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</si>
  <si>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</si>
  <si>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</si>
  <si>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</si>
  <si>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</si>
  <si>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</si>
  <si>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</si>
  <si>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</si>
  <si>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</si>
  <si>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</si>
  <si>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</si>
  <si>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</si>
  <si>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</si>
  <si>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</si>
  <si>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</si>
  <si>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</si>
  <si>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</si>
  <si>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</si>
  <si>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</si>
  <si>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</si>
  <si>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</si>
  <si>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</si>
  <si>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</si>
  <si>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</si>
  <si>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</si>
  <si>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</si>
  <si>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</si>
  <si>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</si>
  <si>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</si>
  <si>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</si>
  <si>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</si>
  <si>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</si>
  <si>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</si>
  <si>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</si>
  <si>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</si>
  <si>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</si>
  <si>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</si>
  <si>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</si>
  <si>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</si>
  <si>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</si>
  <si>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</si>
  <si>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</si>
  <si>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</si>
  <si>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</si>
  <si>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</si>
  <si>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</si>
  <si>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</si>
  <si>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</si>
  <si>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</si>
  <si>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</si>
  <si>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</si>
  <si>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</si>
  <si>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</si>
  <si>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</si>
  <si>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</si>
  <si>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</si>
  <si>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</si>
  <si>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</si>
  <si>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</si>
  <si>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</si>
  <si>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</si>
  <si>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</si>
  <si>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</si>
  <si>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</si>
  <si>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</si>
  <si>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</si>
  <si>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</si>
  <si>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</si>
  <si>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</si>
  <si>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</si>
  <si>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</si>
  <si>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</si>
  <si>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</si>
  <si>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</si>
  <si>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</si>
  <si>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</si>
  <si>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</si>
  <si>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</si>
  <si>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</si>
  <si>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</si>
  <si>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</si>
  <si>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</si>
  <si>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</si>
  <si>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</si>
  <si>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</si>
  <si>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</si>
  <si>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</si>
  <si>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</si>
  <si>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</si>
  <si>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</si>
  <si>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</si>
  <si>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</si>
  <si>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</si>
  <si>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</si>
  <si>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</si>
  <si>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</si>
  <si>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</si>
  <si>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</si>
  <si>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</si>
  <si>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</si>
  <si>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</si>
  <si>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</si>
  <si>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</si>
  <si>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</si>
  <si>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</si>
  <si>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</si>
  <si>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</si>
  <si>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</si>
  <si>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</si>
  <si>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</si>
  <si>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</si>
  <si>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</si>
  <si>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</si>
  <si>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</si>
  <si>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</si>
  <si>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</si>
  <si>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</si>
  <si>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</si>
  <si>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</si>
  <si>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</si>
  <si>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</si>
  <si>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</si>
  <si>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</si>
  <si>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</si>
  <si>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</si>
  <si>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</si>
  <si>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</si>
  <si>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</si>
  <si>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</si>
  <si>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</si>
  <si>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</si>
  <si>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</si>
  <si>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</si>
  <si>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</si>
  <si>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</si>
  <si>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</si>
  <si>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</si>
  <si>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</si>
  <si>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</si>
  <si>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</si>
  <si>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</si>
  <si>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</si>
  <si>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</si>
  <si>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</si>
  <si>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</si>
  <si>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</si>
  <si>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</si>
  <si>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</si>
  <si>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</si>
  <si>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</si>
  <si>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</si>
  <si>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</si>
  <si>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</si>
  <si>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</si>
  <si>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</si>
  <si>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</si>
  <si>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</si>
  <si>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</si>
  <si>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</si>
  <si>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</si>
  <si>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</si>
  <si>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</si>
  <si>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</si>
  <si>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</si>
  <si>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</si>
  <si>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</si>
  <si>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</si>
  <si>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</si>
  <si>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</si>
  <si>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</si>
  <si>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</si>
  <si>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</si>
  <si>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</si>
  <si>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</si>
  <si>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</si>
  <si>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</si>
  <si>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</si>
  <si>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</si>
  <si>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</si>
  <si>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</si>
  <si>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</si>
  <si>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</si>
  <si>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</si>
  <si>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</si>
  <si>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</si>
  <si>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</si>
  <si>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</si>
  <si>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</si>
  <si>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</si>
  <si>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</si>
  <si>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</si>
  <si>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</si>
  <si>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</si>
  <si>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</si>
  <si>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</si>
  <si>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</si>
  <si>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</si>
  <si>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</si>
  <si>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</si>
  <si>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</si>
  <si>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</si>
  <si>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</si>
  <si>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</si>
  <si>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</si>
  <si>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</si>
  <si>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</si>
  <si>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</si>
  <si>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</si>
  <si>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</si>
  <si>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</si>
  <si>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</si>
  <si>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</si>
  <si>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</si>
  <si>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</si>
  <si>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</si>
  <si>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</si>
  <si>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</si>
  <si>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</si>
  <si>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</si>
  <si>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</si>
  <si>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</si>
  <si>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</si>
  <si>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</si>
  <si>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</si>
  <si>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</si>
  <si>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</si>
  <si>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</si>
  <si>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</si>
  <si>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</si>
  <si>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</si>
  <si>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</si>
  <si>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</si>
  <si>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</si>
  <si>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</si>
  <si>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</si>
  <si>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</si>
  <si>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</si>
  <si>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</si>
  <si>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</si>
  <si>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</si>
  <si>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</si>
  <si>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</si>
  <si>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</si>
  <si>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</si>
  <si>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</si>
  <si>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</si>
  <si>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</si>
  <si>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</si>
  <si>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</si>
  <si>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</si>
  <si>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</si>
  <si>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</si>
  <si>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</si>
  <si>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</si>
  <si>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</si>
  <si>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</si>
  <si>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</si>
  <si>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</si>
  <si>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</si>
  <si>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</si>
  <si>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</si>
  <si>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</si>
  <si>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</si>
  <si>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</si>
  <si>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</si>
  <si>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</si>
  <si>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</si>
  <si>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</si>
  <si>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</si>
  <si>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</si>
  <si>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</si>
  <si>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</si>
  <si>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</si>
  <si>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</si>
  <si>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</si>
  <si>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</si>
  <si>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</si>
  <si>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</si>
  <si>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</si>
  <si>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</si>
  <si>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</si>
  <si>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</si>
  <si>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</si>
  <si>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</si>
  <si>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</si>
  <si>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</si>
  <si>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</si>
  <si>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</si>
  <si>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</si>
  <si>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</si>
  <si>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</si>
  <si>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</si>
  <si>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</si>
  <si>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</si>
  <si>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</si>
  <si>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</si>
  <si>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</si>
  <si>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</si>
  <si>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</si>
  <si>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</si>
  <si>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</si>
  <si>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</si>
  <si>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</si>
  <si>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</si>
  <si>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</si>
  <si>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</si>
  <si>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</si>
  <si>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</si>
  <si>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</si>
  <si>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</si>
  <si>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</si>
  <si>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</si>
  <si>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</si>
  <si>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</si>
  <si>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</si>
  <si>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</si>
  <si>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</si>
  <si>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</si>
  <si>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</si>
  <si>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</si>
  <si>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</si>
  <si>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</si>
  <si>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</si>
  <si>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</si>
  <si>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</si>
  <si>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</si>
  <si>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</si>
  <si>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</si>
  <si>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</si>
  <si>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</si>
  <si>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</si>
  <si>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</si>
  <si>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</si>
  <si>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</si>
  <si>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</si>
  <si>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</si>
  <si>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</si>
  <si>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</si>
  <si>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</si>
  <si>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</si>
  <si>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</si>
  <si>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</si>
  <si>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</si>
  <si>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</si>
  <si>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</si>
  <si>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</si>
  <si>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</si>
  <si>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</si>
  <si>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</si>
  <si>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</si>
  <si>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</si>
  <si>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</si>
  <si>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</si>
  <si>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</si>
  <si>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</si>
  <si>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</si>
  <si>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</si>
  <si>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</si>
  <si>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</si>
  <si>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</si>
  <si>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</si>
  <si>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</si>
  <si>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</si>
  <si>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</si>
  <si>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</si>
  <si>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</si>
  <si>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</si>
  <si>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</si>
  <si>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</si>
  <si>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</si>
  <si>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</si>
  <si>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</si>
  <si>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</si>
  <si>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</si>
  <si>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</si>
  <si>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</si>
  <si>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</si>
  <si>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</si>
  <si>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</si>
  <si>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</si>
  <si>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</si>
  <si>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</si>
  <si>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</si>
  <si>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</si>
  <si>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</si>
  <si>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</si>
  <si>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</si>
  <si>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</si>
  <si>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</si>
  <si>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</si>
  <si>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</si>
  <si>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</si>
  <si>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</si>
  <si>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</si>
  <si>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</si>
  <si>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</si>
  <si>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</si>
  <si>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</si>
  <si>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</si>
  <si>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</si>
  <si>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</si>
  <si>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</si>
  <si>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</si>
  <si>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</si>
  <si>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</si>
  <si>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</si>
  <si>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</si>
  <si>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</si>
  <si>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</si>
  <si>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</si>
  <si>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</si>
  <si>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</si>
  <si>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</si>
  <si>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</si>
  <si>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</si>
  <si>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</si>
  <si>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</si>
  <si>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</si>
  <si>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</si>
  <si>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</si>
  <si>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</si>
  <si>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</si>
  <si>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</si>
  <si>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</si>
  <si>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</si>
  <si>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</si>
  <si>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</si>
  <si>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</si>
  <si>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</si>
  <si>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</si>
  <si>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</si>
  <si>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</si>
  <si>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</si>
  <si>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</si>
  <si>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</si>
  <si>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</si>
  <si>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</si>
  <si>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</si>
  <si>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</si>
  <si>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</si>
  <si>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</si>
  <si>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</si>
  <si>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</si>
  <si>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</si>
  <si>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</si>
  <si>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</si>
  <si>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</si>
  <si>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</si>
  <si>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</si>
  <si>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</si>
  <si>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</si>
  <si>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</si>
  <si>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</si>
  <si>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</si>
  <si>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</si>
  <si>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</si>
  <si>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</si>
  <si>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</si>
  <si>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</si>
  <si>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</si>
  <si>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</si>
  <si>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</si>
  <si>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</si>
  <si>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</si>
  <si>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</si>
  <si>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</si>
  <si>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</si>
  <si>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</si>
  <si>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</si>
  <si>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</si>
  <si>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</si>
  <si>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</si>
  <si>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</si>
  <si>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</si>
  <si>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</si>
  <si>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</si>
  <si>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</si>
  <si>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</si>
  <si>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</si>
  <si>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</si>
  <si>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</si>
  <si>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</si>
  <si>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</si>
  <si>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</si>
  <si>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</si>
  <si>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</si>
  <si>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</si>
  <si>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</si>
  <si>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</si>
  <si>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</si>
  <si>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</si>
  <si>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</si>
  <si>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</si>
  <si>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</si>
  <si>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</si>
  <si>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</si>
  <si>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</si>
  <si>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</si>
  <si>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</si>
  <si>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</si>
  <si>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</si>
  <si>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</si>
  <si>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</si>
  <si>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</si>
  <si>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</si>
  <si>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</si>
  <si>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</si>
  <si>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</si>
  <si>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</si>
  <si>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</si>
  <si>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</si>
  <si>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</si>
  <si>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</si>
  <si>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</si>
  <si>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</si>
  <si>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</si>
  <si>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</si>
  <si>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</si>
  <si>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</si>
  <si>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</si>
  <si>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</si>
  <si>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</si>
  <si>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</si>
  <si>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</si>
  <si>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</si>
  <si>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</si>
  <si>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</si>
  <si>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</si>
  <si>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</si>
  <si>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</si>
  <si>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</si>
  <si>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</si>
  <si>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</si>
  <si>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</si>
  <si>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</si>
  <si>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</si>
  <si>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</si>
  <si>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</si>
  <si>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</si>
  <si>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</si>
  <si>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</si>
  <si>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</si>
  <si>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</si>
  <si>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</si>
  <si>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</si>
  <si>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</si>
  <si>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</si>
  <si>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</si>
  <si>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</si>
  <si>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</si>
  <si>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</si>
  <si>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</si>
  <si>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</si>
  <si>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</si>
  <si>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</si>
  <si>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</si>
  <si>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</si>
  <si>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</si>
  <si>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</si>
  <si>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</si>
  <si>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</si>
  <si>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</si>
  <si>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</si>
  <si>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</si>
  <si>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</si>
  <si>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</si>
  <si>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</si>
  <si>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</si>
  <si>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</si>
  <si>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</si>
  <si>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</si>
  <si>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</si>
  <si>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</si>
  <si>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</si>
  <si>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</si>
  <si>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</si>
  <si>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</si>
  <si>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</si>
  <si>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</si>
  <si>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</si>
  <si>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</si>
  <si>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</si>
  <si>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</si>
  <si>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</si>
  <si>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</si>
  <si>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</si>
  <si>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</si>
  <si>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</si>
  <si>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</si>
  <si>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</si>
  <si>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</si>
  <si>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</si>
  <si>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</si>
  <si>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</si>
  <si>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</si>
  <si>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</si>
  <si>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</si>
  <si>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</si>
  <si>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</si>
  <si>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</si>
  <si>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</si>
  <si>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</si>
  <si>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</si>
  <si>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</si>
  <si>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</si>
  <si>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</si>
  <si>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</si>
  <si>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</si>
  <si>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</si>
  <si>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</si>
  <si>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</si>
  <si>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</si>
  <si>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</si>
  <si>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</si>
  <si>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</si>
  <si>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</si>
  <si>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</si>
  <si>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</si>
  <si>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</si>
  <si>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</si>
  <si>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</si>
  <si>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</si>
  <si>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</si>
  <si>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</si>
  <si>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</si>
  <si>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</si>
  <si>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</si>
  <si>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</si>
  <si>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</si>
  <si>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</si>
  <si>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</si>
  <si>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</si>
  <si>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</si>
  <si>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</si>
  <si>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</si>
  <si>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</si>
  <si>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</si>
  <si>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</si>
  <si>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</si>
  <si>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</si>
  <si>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</si>
  <si>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</si>
  <si>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</si>
  <si>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</si>
  <si>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</si>
  <si>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</si>
  <si>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</si>
  <si>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</si>
  <si>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</si>
  <si>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</si>
  <si>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</si>
  <si>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</si>
  <si>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</si>
  <si>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</si>
  <si>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</si>
  <si>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</si>
  <si>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</si>
  <si>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</si>
  <si>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</si>
  <si>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</si>
  <si>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</si>
  <si>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</si>
  <si>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</si>
  <si>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</si>
  <si>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</si>
  <si>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</si>
  <si>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</si>
  <si>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</si>
  <si>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</si>
  <si>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</si>
  <si>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</si>
  <si>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</si>
  <si>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</si>
  <si>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</si>
  <si>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</si>
  <si>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</si>
  <si>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</si>
  <si>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</si>
  <si>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</si>
  <si>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</si>
  <si>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</si>
  <si>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</si>
  <si>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</si>
  <si>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</si>
  <si>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</si>
  <si>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</si>
  <si>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</si>
  <si>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</si>
  <si>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</si>
  <si>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</si>
  <si>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</si>
  <si>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</si>
  <si>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</si>
  <si>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</si>
  <si>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</si>
  <si>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</si>
  <si>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</si>
  <si>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</si>
  <si>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</si>
  <si>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</si>
  <si>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</si>
  <si>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</si>
  <si>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</si>
  <si>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</si>
  <si>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</si>
  <si>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</si>
  <si>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</si>
  <si>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</si>
  <si>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</si>
  <si>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</si>
  <si>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</si>
  <si>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</si>
  <si>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</si>
  <si>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</si>
  <si>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</si>
  <si>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</si>
  <si>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</si>
  <si>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</si>
  <si>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</si>
  <si>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</si>
  <si>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</si>
  <si>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</si>
  <si>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</si>
  <si>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</si>
  <si>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</si>
  <si>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</si>
  <si>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</si>
  <si>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</si>
  <si>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</si>
  <si>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</si>
  <si>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</si>
  <si>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</si>
  <si>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</si>
  <si>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</si>
  <si>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</si>
  <si>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</si>
  <si>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</si>
  <si>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</si>
  <si>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</si>
  <si>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</si>
  <si>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</si>
  <si>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</si>
  <si>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</si>
  <si>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</si>
  <si>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</si>
  <si>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</si>
  <si>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</si>
  <si>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</si>
  <si>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</si>
  <si>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</si>
  <si>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</si>
  <si>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</si>
  <si>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</si>
  <si>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</si>
  <si>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</si>
  <si>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</si>
  <si>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</si>
  <si>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</si>
  <si>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</si>
  <si>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</si>
  <si>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</si>
  <si>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</si>
  <si>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</si>
  <si>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</si>
  <si>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</si>
  <si>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</si>
  <si>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</si>
  <si>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</si>
  <si>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</si>
  <si>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</si>
  <si>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</si>
  <si>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</si>
  <si>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</si>
  <si>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</si>
  <si>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</si>
  <si>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</si>
  <si>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</si>
  <si>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</si>
  <si>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</si>
  <si>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</si>
  <si>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</si>
  <si>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</si>
  <si>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</si>
  <si>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</si>
  <si>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</si>
  <si>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</si>
  <si>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</si>
  <si>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</si>
  <si>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</si>
  <si>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</si>
  <si>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</si>
  <si>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</si>
  <si>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</si>
  <si>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</si>
  <si>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</si>
  <si>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</si>
  <si>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</si>
  <si>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</si>
  <si>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</si>
  <si>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</si>
  <si>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</si>
  <si>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</si>
  <si>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</si>
  <si>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</si>
  <si>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</si>
  <si>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</si>
  <si>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</si>
  <si>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</si>
  <si>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</si>
  <si>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</si>
  <si>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</si>
  <si>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</si>
  <si>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</si>
  <si>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</si>
  <si>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</si>
  <si>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</si>
  <si>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</si>
  <si>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</si>
  <si>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</si>
  <si>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</si>
  <si>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</si>
  <si>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</si>
  <si>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</si>
  <si>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</si>
  <si>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</si>
  <si>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</si>
  <si>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</si>
  <si>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</si>
  <si>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</si>
  <si>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</si>
  <si>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</si>
  <si>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</si>
  <si>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</si>
  <si>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</si>
  <si>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</si>
  <si>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</si>
  <si>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</si>
  <si>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</si>
  <si>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</si>
  <si>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</si>
  <si>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</si>
  <si>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</si>
  <si>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</si>
  <si>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</si>
  <si>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</si>
  <si>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</si>
  <si>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</si>
  <si>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</si>
  <si>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</si>
  <si>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</si>
  <si>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</si>
  <si>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</si>
  <si>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</si>
  <si>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</si>
  <si>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</si>
  <si>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</si>
  <si>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</si>
  <si>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</si>
  <si>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</si>
  <si>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</si>
  <si>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</si>
  <si>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</si>
  <si>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</si>
  <si>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</si>
  <si>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</si>
  <si>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</si>
  <si>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</si>
  <si>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</si>
  <si>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</si>
  <si>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</si>
  <si>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</si>
  <si>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</si>
  <si>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</si>
  <si>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</si>
  <si>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</si>
  <si>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</si>
  <si>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</si>
  <si>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</si>
  <si>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</si>
  <si>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</si>
  <si>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</si>
  <si>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</si>
  <si>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</si>
  <si>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</si>
  <si>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</si>
  <si>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</si>
  <si>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</si>
  <si>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</si>
  <si>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</si>
  <si>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</si>
  <si>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</si>
  <si>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</si>
  <si>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</si>
  <si>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</si>
  <si>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</si>
  <si>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</si>
  <si>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</si>
  <si>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</si>
  <si>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</si>
  <si>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</si>
  <si>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</si>
  <si>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</si>
  <si>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</si>
  <si>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</si>
  <si>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</si>
  <si>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</si>
  <si>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</si>
  <si>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</si>
  <si>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</si>
  <si>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</si>
  <si>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</si>
  <si>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</si>
  <si>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</si>
  <si>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</si>
  <si>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</si>
  <si>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</si>
  <si>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</si>
  <si>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</si>
  <si>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</si>
  <si>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</si>
  <si>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</si>
  <si>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</si>
  <si>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</si>
  <si>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</si>
  <si>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</si>
  <si>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</si>
  <si>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</si>
  <si>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</si>
  <si>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</si>
  <si>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</si>
  <si>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</si>
  <si>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</si>
  <si>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</si>
  <si>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</si>
  <si>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</si>
  <si>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</si>
  <si>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</si>
  <si>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</si>
  <si>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</si>
  <si>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</si>
  <si>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</si>
  <si>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</si>
  <si>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</si>
  <si>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</si>
  <si>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</si>
  <si>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</si>
  <si>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</si>
  <si>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</si>
  <si>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</si>
  <si>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</si>
  <si>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</si>
  <si>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</si>
  <si>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</si>
  <si>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</si>
  <si>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</si>
  <si>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</si>
  <si>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</si>
  <si>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</si>
  <si>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</si>
  <si>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</si>
  <si>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</si>
  <si>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</si>
  <si>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</si>
  <si>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</si>
  <si>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</si>
  <si>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</si>
  <si>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</si>
  <si>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</si>
  <si>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</si>
  <si>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</si>
  <si>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</si>
  <si>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</si>
  <si>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</si>
  <si>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</si>
  <si>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</si>
  <si>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</si>
  <si>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</si>
  <si>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</si>
  <si>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</si>
  <si>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</si>
  <si>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</si>
  <si>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</si>
  <si>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</si>
  <si>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</si>
  <si>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</si>
  <si>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</si>
  <si>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</si>
  <si>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</si>
  <si>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</si>
  <si>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</si>
  <si>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</si>
  <si>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</si>
  <si>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</si>
  <si>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</si>
  <si>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</si>
  <si>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</si>
  <si>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</si>
  <si>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</si>
  <si>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</si>
  <si>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</si>
  <si>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</si>
  <si>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</si>
  <si>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</si>
  <si>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</si>
  <si>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</si>
  <si>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</si>
  <si>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</si>
  <si>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</si>
  <si>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</si>
  <si>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</si>
  <si>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</si>
  <si>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</si>
  <si>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</si>
  <si>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</si>
  <si>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</si>
  <si>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</si>
  <si>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</si>
  <si>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</si>
  <si>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</si>
  <si>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</si>
  <si>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</si>
  <si>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</si>
  <si>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</si>
  <si>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</si>
  <si>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</si>
  <si>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</si>
  <si>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</si>
  <si>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</si>
  <si>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</si>
  <si>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</si>
  <si>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</si>
  <si>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</si>
  <si>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</si>
  <si>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</si>
  <si>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</si>
  <si>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</si>
  <si>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</si>
  <si>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</si>
  <si>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</si>
  <si>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</si>
  <si>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</si>
  <si>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</si>
  <si>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</si>
  <si>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</si>
  <si>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</si>
  <si>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</si>
  <si>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</si>
  <si>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</si>
  <si>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</si>
  <si>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</si>
  <si>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</si>
  <si>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</si>
  <si>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</si>
  <si>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</si>
  <si>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</si>
  <si>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</si>
  <si>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</si>
  <si>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</si>
  <si>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</si>
  <si>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</si>
  <si>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</si>
  <si>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</si>
  <si>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</si>
  <si>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</si>
  <si>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</si>
  <si>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</si>
  <si>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</si>
  <si>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</si>
  <si>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</si>
  <si>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</si>
  <si>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</si>
  <si>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</si>
  <si>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</si>
  <si>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</si>
  <si>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</si>
  <si>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</si>
  <si>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</si>
  <si>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</si>
  <si>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</si>
  <si>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</si>
  <si>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</si>
  <si>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</si>
  <si>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</si>
  <si>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</si>
  <si>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</si>
  <si>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</si>
  <si>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</si>
  <si>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</si>
  <si>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</si>
  <si>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</si>
  <si>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</si>
  <si>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</si>
  <si>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</si>
  <si>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</si>
  <si>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</si>
  <si>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</si>
  <si>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</si>
  <si>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</si>
  <si>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</si>
  <si>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</si>
  <si>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</si>
  <si>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</si>
  <si>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</si>
  <si>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</si>
  <si>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</si>
  <si>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</si>
  <si>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</si>
  <si>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</si>
  <si>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</si>
  <si>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</si>
  <si>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</si>
  <si>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</si>
  <si>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</si>
  <si>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</si>
  <si>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</si>
  <si>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</si>
  <si>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</si>
  <si>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</si>
  <si>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</si>
  <si>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</si>
  <si>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</si>
  <si>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</si>
  <si>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</si>
  <si>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</si>
  <si>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</si>
  <si>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</si>
  <si>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</si>
  <si>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</si>
  <si>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</si>
  <si>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</si>
  <si>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</si>
  <si>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</si>
  <si>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</si>
  <si>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</si>
  <si>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</si>
  <si>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</si>
  <si>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</si>
  <si>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</si>
  <si>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</si>
  <si>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</si>
  <si>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</si>
  <si>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</si>
  <si>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</si>
  <si>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</si>
  <si>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</si>
  <si>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</si>
  <si>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</si>
  <si>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</si>
  <si>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</si>
  <si>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</si>
  <si>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</si>
  <si>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</si>
  <si>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</si>
  <si>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</si>
  <si>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</si>
  <si>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</si>
  <si>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</si>
  <si>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</si>
  <si>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</si>
  <si>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</si>
  <si>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</si>
  <si>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</si>
  <si>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</si>
  <si>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</si>
  <si>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</si>
  <si>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</si>
  <si>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</si>
  <si>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</si>
  <si>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</si>
  <si>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</si>
  <si>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</si>
  <si>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</si>
  <si>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</si>
  <si>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</si>
  <si>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</si>
  <si>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</si>
  <si>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</si>
  <si>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</si>
  <si>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</si>
  <si>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</si>
  <si>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</si>
  <si>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</si>
  <si>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</si>
  <si>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</si>
  <si>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</si>
  <si>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</si>
  <si>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</si>
  <si>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</si>
  <si>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</si>
  <si>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</si>
  <si>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</si>
  <si>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</si>
  <si>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</si>
  <si>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</si>
  <si>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</si>
  <si>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</si>
  <si>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</si>
  <si>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</si>
  <si>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</si>
  <si>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</si>
  <si>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</si>
  <si>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</si>
  <si>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</si>
  <si>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</si>
  <si>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</si>
  <si>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</si>
  <si>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</si>
  <si>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</si>
  <si>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</si>
  <si>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</si>
  <si>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</si>
  <si>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</si>
  <si>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</si>
  <si>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</si>
  <si>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</si>
  <si>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</si>
  <si>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</si>
  <si>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</si>
  <si>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</si>
  <si>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</si>
  <si>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</si>
  <si>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</si>
  <si>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</si>
  <si>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</si>
  <si>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</si>
  <si>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</si>
  <si>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</si>
  <si>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</si>
  <si>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</si>
  <si>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</si>
  <si>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</si>
  <si>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</si>
  <si>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</si>
  <si>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</si>
  <si>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</si>
  <si>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</si>
  <si>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</si>
  <si>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</si>
  <si>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</si>
  <si>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</si>
  <si>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</si>
  <si>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</si>
  <si>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</si>
  <si>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</si>
  <si>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</si>
  <si>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</si>
  <si>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</si>
  <si>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</si>
  <si>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</si>
  <si>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</si>
  <si>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</si>
  <si>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</si>
  <si>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</si>
  <si>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</si>
  <si>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</si>
  <si>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</si>
  <si>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</si>
  <si>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</si>
  <si>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</si>
  <si>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</si>
  <si>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</si>
  <si>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</si>
  <si>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</si>
  <si>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</si>
  <si>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</si>
  <si>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</si>
  <si>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</si>
  <si>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</si>
  <si>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</si>
  <si>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</si>
  <si>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</si>
  <si>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</si>
  <si>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</si>
  <si>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</si>
  <si>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</si>
  <si>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</si>
  <si>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</si>
  <si>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</si>
  <si>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</si>
  <si>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</si>
  <si>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</si>
  <si>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</si>
  <si>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</si>
  <si>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</si>
  <si>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</si>
  <si>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</si>
  <si>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</si>
  <si>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</si>
  <si>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</si>
  <si>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</si>
  <si>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</si>
  <si>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</si>
  <si>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</si>
  <si>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</si>
  <si>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</si>
  <si>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</si>
  <si>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</si>
  <si>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</si>
  <si>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</si>
  <si>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</si>
  <si>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</si>
  <si>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</si>
  <si>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</si>
  <si>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</si>
  <si>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</si>
  <si>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</si>
  <si>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</si>
  <si>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</si>
  <si>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</si>
  <si>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</si>
  <si>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</si>
  <si>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</si>
  <si>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</si>
  <si>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</si>
  <si>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</si>
  <si>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</si>
  <si>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</si>
  <si>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</si>
  <si>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</si>
  <si>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</si>
  <si>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</si>
  <si>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</si>
  <si>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</si>
  <si>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</si>
  <si>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</si>
  <si>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</si>
  <si>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</si>
  <si>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</si>
  <si>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</si>
  <si>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</si>
  <si>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</si>
  <si>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</si>
  <si>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</si>
  <si>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</si>
  <si>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</si>
  <si>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</si>
  <si>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</si>
  <si>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</si>
  <si>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</si>
  <si>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</si>
  <si>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</si>
  <si>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</si>
  <si>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</si>
  <si>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</si>
  <si>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</si>
  <si>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</si>
  <si>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</si>
  <si>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</si>
  <si>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</si>
  <si>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</si>
  <si>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</si>
  <si>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</si>
  <si>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</si>
  <si>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</si>
  <si>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</si>
  <si>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</si>
  <si>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</si>
  <si>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</si>
  <si>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</si>
  <si>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</si>
  <si>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</si>
  <si>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</si>
  <si>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</si>
  <si>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</si>
  <si>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</si>
  <si>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</si>
  <si>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</si>
  <si>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</si>
  <si>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</si>
  <si>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</si>
  <si>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</si>
  <si>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</si>
  <si>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</si>
  <si>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</si>
  <si>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</si>
  <si>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</si>
  <si>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</si>
  <si>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</si>
  <si>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</si>
  <si>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</si>
  <si>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</si>
  <si>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</si>
  <si>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</si>
  <si>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</si>
  <si>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</si>
  <si>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</si>
  <si>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</si>
  <si>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</si>
  <si>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</si>
  <si>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</si>
  <si>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</si>
  <si>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</si>
  <si>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</si>
  <si>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</si>
  <si>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</si>
  <si>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</si>
  <si>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</si>
  <si>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</si>
  <si>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</si>
  <si>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</si>
  <si>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</si>
  <si>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</si>
  <si>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</si>
  <si>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</si>
  <si>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</si>
  <si>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</si>
  <si>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</si>
  <si>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</si>
  <si>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</si>
  <si>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</si>
  <si>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</si>
  <si>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</si>
  <si>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</si>
  <si>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</si>
  <si>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</si>
  <si>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</si>
  <si>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</si>
  <si>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</si>
  <si>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</si>
  <si>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</si>
  <si>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</si>
  <si>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</si>
  <si>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</si>
  <si>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</si>
  <si>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</si>
  <si>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</si>
  <si>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</si>
  <si>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</si>
  <si>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</si>
  <si>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</si>
  <si>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</si>
  <si>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</si>
  <si>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</si>
  <si>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</si>
  <si>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</si>
  <si>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</si>
  <si>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</si>
  <si>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</si>
  <si>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</si>
  <si>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</si>
  <si>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</si>
  <si>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</si>
  <si>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</si>
  <si>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</si>
  <si>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</si>
  <si>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</si>
  <si>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</si>
  <si>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</si>
  <si>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</si>
  <si>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</si>
  <si>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</si>
  <si>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</si>
  <si>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</si>
  <si>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</si>
  <si>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</si>
  <si>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</si>
  <si>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</si>
  <si>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</si>
  <si>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</si>
  <si>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</si>
  <si>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</si>
  <si>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</si>
  <si>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</si>
  <si>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</si>
  <si>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</si>
  <si>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</si>
  <si>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</si>
  <si>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</si>
  <si>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</si>
  <si>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</si>
  <si>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</si>
  <si>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</si>
  <si>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</si>
  <si>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</si>
  <si>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</si>
  <si>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</si>
  <si>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</si>
  <si>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</si>
  <si>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</si>
  <si>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</si>
  <si>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</si>
  <si>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</si>
  <si>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</si>
  <si>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</si>
  <si>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</si>
  <si>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</si>
  <si>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</si>
  <si>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</si>
  <si>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</si>
  <si>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</si>
  <si>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</si>
  <si>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</si>
  <si>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</si>
  <si>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</si>
  <si>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</si>
  <si>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</si>
  <si>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</si>
  <si>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</si>
  <si>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</si>
  <si>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</si>
  <si>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</si>
  <si>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</si>
  <si>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</si>
  <si>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</si>
  <si>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</si>
  <si>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</si>
  <si>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</si>
  <si>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</si>
  <si>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</si>
  <si>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</si>
  <si>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</si>
  <si>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</si>
  <si>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</si>
  <si>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</si>
  <si>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</si>
  <si>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</si>
  <si>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</si>
  <si>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</si>
  <si>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</si>
  <si>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</si>
  <si>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</si>
  <si>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</si>
  <si>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</si>
  <si>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</si>
  <si>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</si>
  <si>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</si>
  <si>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</si>
  <si>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</si>
  <si>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</si>
  <si>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</si>
  <si>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</si>
  <si>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</si>
  <si>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</si>
  <si>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</si>
  <si>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</si>
  <si>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</si>
  <si>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</si>
  <si>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</si>
  <si>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</si>
  <si>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</si>
  <si>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</si>
  <si>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</si>
  <si>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</si>
  <si>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</si>
  <si>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</si>
  <si>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</si>
  <si>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</si>
  <si>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</si>
  <si>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</si>
  <si>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</si>
  <si>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</si>
  <si>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</si>
  <si>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</si>
  <si>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</si>
  <si>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</si>
  <si>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</si>
  <si>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</si>
  <si>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</si>
  <si>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</si>
  <si>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</si>
  <si>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</si>
  <si>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</si>
  <si>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</si>
  <si>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</si>
  <si>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</si>
  <si>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</si>
  <si>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</si>
  <si>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</si>
  <si>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</si>
  <si>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</si>
  <si>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</si>
  <si>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</si>
  <si>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</si>
  <si>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</si>
  <si>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</si>
  <si>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</si>
  <si>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</si>
  <si>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</si>
  <si>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</si>
  <si>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</si>
  <si>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</si>
  <si>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</si>
  <si>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</si>
  <si>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</si>
  <si>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</si>
  <si>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</si>
  <si>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</si>
  <si>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</si>
  <si>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</si>
  <si>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</si>
  <si>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</si>
  <si>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</si>
  <si>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</si>
  <si>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</si>
  <si>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</si>
  <si>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</si>
  <si>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</si>
  <si>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</si>
  <si>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</si>
  <si>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</si>
  <si>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</si>
  <si>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</si>
  <si>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</si>
  <si>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</si>
  <si>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</si>
  <si>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</si>
  <si>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</si>
  <si>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</si>
  <si>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</si>
  <si>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</si>
  <si>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</si>
  <si>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</si>
  <si>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</si>
  <si>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</si>
  <si>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</si>
  <si>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</si>
  <si>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</si>
  <si>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</si>
  <si>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</si>
  <si>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</si>
  <si>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</si>
  <si>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</si>
  <si>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</si>
  <si>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</si>
  <si>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</si>
  <si>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</si>
  <si>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</si>
  <si>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</si>
  <si>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</si>
  <si>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</si>
  <si>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</si>
  <si>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</si>
  <si>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</si>
  <si>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</si>
  <si>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</si>
  <si>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</si>
  <si>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</si>
  <si>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</si>
  <si>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</si>
  <si>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</si>
  <si>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</si>
  <si>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</si>
  <si>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</si>
  <si>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</si>
  <si>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</si>
  <si>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</si>
  <si>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</si>
  <si>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</si>
  <si>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</si>
  <si>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</si>
  <si>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</si>
  <si>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</si>
  <si>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</si>
  <si>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</si>
  <si>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</si>
  <si>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</si>
  <si>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</si>
  <si>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</si>
  <si>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</si>
  <si>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</si>
  <si>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</si>
  <si>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</si>
  <si>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</si>
  <si>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</si>
  <si>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</si>
  <si>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</si>
  <si>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</si>
  <si>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</si>
  <si>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</si>
  <si>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</si>
  <si>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</si>
  <si>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</si>
  <si>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</si>
  <si>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</si>
  <si>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</si>
  <si>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</si>
  <si>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</si>
  <si>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</si>
  <si>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</si>
  <si>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</si>
  <si>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</si>
  <si>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</si>
  <si>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</si>
  <si>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</si>
  <si>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</si>
  <si>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</si>
  <si>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</si>
  <si>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</si>
  <si>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</si>
  <si>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</si>
  <si>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</si>
  <si>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</si>
  <si>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</si>
  <si>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</si>
  <si>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</si>
  <si>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</si>
  <si>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</si>
  <si>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</si>
  <si>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</si>
  <si>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</si>
  <si>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</si>
  <si>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</si>
  <si>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</si>
  <si>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</si>
  <si>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</si>
  <si>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</si>
  <si>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</si>
  <si>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</si>
  <si>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</si>
  <si>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</si>
  <si>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</si>
  <si>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</si>
  <si>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</si>
  <si>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</si>
  <si>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</si>
  <si>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</si>
  <si>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</si>
  <si>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</si>
  <si>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</si>
  <si>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</si>
  <si>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</si>
  <si>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</si>
  <si>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</si>
  <si>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</si>
  <si>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</si>
  <si>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</si>
  <si>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</si>
  <si>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</si>
  <si>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</si>
  <si>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</si>
  <si>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</si>
  <si>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</si>
  <si>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</si>
  <si>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</si>
  <si>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</si>
  <si>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</si>
  <si>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</si>
  <si>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</si>
  <si>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</si>
  <si>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</si>
  <si>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</si>
  <si>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</si>
  <si>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</si>
  <si>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</si>
  <si>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</si>
  <si>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</si>
  <si>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</si>
  <si>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</si>
  <si>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</si>
  <si>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</si>
  <si>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</si>
  <si>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</si>
  <si>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</si>
  <si>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</si>
  <si>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</si>
  <si>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</si>
  <si>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</si>
  <si>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</si>
  <si>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</si>
  <si>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</si>
  <si>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</si>
  <si>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</si>
  <si>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</si>
  <si>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</si>
  <si>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</si>
  <si>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</si>
  <si>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</si>
  <si>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</si>
  <si>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</si>
  <si>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</si>
  <si>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</si>
  <si>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</si>
  <si>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</si>
  <si>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</si>
  <si>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</si>
  <si>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</si>
  <si>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</si>
  <si>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</si>
  <si>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</si>
  <si>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</si>
  <si>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</si>
  <si>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</si>
  <si>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</si>
  <si>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</si>
  <si>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</si>
  <si>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</si>
  <si>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</si>
  <si>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</si>
  <si>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</si>
  <si>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</si>
  <si>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</si>
  <si>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</si>
  <si>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</si>
  <si>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</si>
  <si>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</si>
  <si>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</si>
  <si>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</si>
  <si>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</si>
  <si>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</si>
  <si>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</si>
  <si>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</si>
  <si>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</si>
  <si>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</si>
  <si>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</si>
  <si>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</si>
  <si>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</si>
  <si>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</si>
  <si>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</si>
  <si>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</si>
  <si>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</si>
  <si>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</si>
  <si>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</si>
  <si>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</si>
  <si>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</si>
  <si>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</si>
  <si>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</si>
  <si>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</si>
  <si>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</si>
  <si>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</si>
  <si>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</si>
  <si>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</si>
  <si>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</si>
  <si>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</si>
  <si>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</si>
  <si>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</si>
  <si>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</si>
  <si>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</si>
  <si>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</si>
  <si>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</si>
  <si>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</si>
  <si>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</si>
  <si>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</si>
  <si>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</si>
  <si>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</si>
  <si>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</si>
  <si>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</si>
  <si>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</si>
  <si>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</si>
  <si>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</si>
  <si>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</si>
  <si>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</si>
  <si>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</si>
  <si>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</si>
  <si>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</si>
  <si>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</si>
  <si>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</si>
  <si>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</si>
  <si>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</si>
  <si>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</si>
  <si>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</si>
  <si>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</si>
  <si>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</si>
  <si>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</si>
  <si>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</si>
  <si>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</si>
  <si>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</si>
  <si>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</si>
  <si>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</si>
  <si>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</si>
  <si>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</si>
  <si>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</si>
  <si>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</si>
  <si>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</si>
  <si>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</si>
  <si>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</si>
  <si>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</si>
  <si>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</si>
  <si>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</si>
  <si>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</si>
  <si>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</si>
  <si>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</si>
  <si>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</si>
  <si>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</si>
  <si>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</si>
  <si>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</si>
  <si>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</si>
  <si>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</si>
  <si>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</si>
  <si>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</si>
  <si>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</si>
  <si>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</si>
  <si>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</si>
  <si>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</si>
  <si>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</si>
  <si>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</si>
  <si>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</si>
  <si>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</si>
  <si>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</si>
  <si>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</si>
  <si>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</si>
  <si>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</si>
  <si>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</si>
  <si>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</si>
  <si>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</si>
  <si>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</si>
  <si>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</si>
  <si>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</si>
  <si>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</si>
  <si>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</si>
  <si>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</si>
  <si>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</si>
  <si>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</si>
  <si>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</si>
  <si>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</si>
  <si>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</si>
  <si>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</si>
  <si>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</si>
  <si>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</si>
  <si>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</si>
  <si>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</si>
  <si>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</si>
  <si>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</si>
  <si>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</si>
  <si>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</si>
  <si>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</si>
  <si>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</si>
  <si>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</si>
  <si>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</si>
  <si>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</si>
  <si>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</si>
  <si>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</si>
  <si>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</si>
  <si>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</si>
  <si>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</si>
  <si>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</si>
  <si>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</si>
  <si>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</si>
  <si>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</si>
  <si>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</si>
  <si>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</si>
  <si>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</si>
  <si>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</si>
  <si>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</si>
  <si>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</si>
  <si>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</si>
  <si>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</si>
  <si>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</si>
  <si>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</si>
  <si>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</si>
  <si>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</si>
  <si>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</si>
  <si>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</si>
  <si>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</si>
  <si>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</si>
  <si>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</si>
  <si>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</si>
  <si>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</si>
  <si>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</si>
  <si>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</si>
  <si>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</si>
  <si>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</si>
  <si>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</si>
  <si>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</si>
  <si>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</si>
  <si>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</si>
  <si>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</si>
  <si>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</si>
  <si>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</si>
  <si>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</si>
  <si>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</si>
  <si>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</si>
  <si>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</si>
  <si>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</si>
  <si>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</si>
  <si>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</si>
  <si>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</si>
  <si>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</si>
  <si>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</si>
  <si>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</si>
  <si>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</si>
  <si>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</si>
  <si>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</si>
  <si>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</si>
  <si>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</si>
  <si>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</si>
  <si>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</si>
  <si>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</si>
  <si>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</si>
  <si>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</si>
  <si>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</si>
  <si>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</si>
  <si>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</si>
  <si>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</si>
  <si>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</si>
  <si>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</si>
  <si>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</si>
  <si>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</si>
  <si>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</si>
  <si>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</si>
  <si>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</si>
  <si>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</si>
  <si>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</si>
  <si>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</si>
  <si>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</si>
  <si>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</si>
  <si>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</si>
  <si>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</si>
  <si>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</si>
  <si>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</si>
  <si>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</si>
  <si>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</si>
  <si>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</si>
  <si>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</si>
  <si>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</si>
  <si>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</si>
  <si>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</si>
  <si>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</si>
  <si>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</si>
  <si>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</si>
  <si>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</si>
  <si>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</si>
  <si>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</si>
  <si>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</si>
  <si>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</si>
  <si>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</si>
  <si>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</si>
  <si>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</si>
  <si>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</si>
  <si>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</si>
  <si>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</si>
  <si>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</si>
  <si>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</si>
  <si>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</si>
  <si>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</si>
  <si>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</si>
  <si>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</si>
  <si>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</si>
  <si>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</si>
  <si>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</si>
  <si>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</si>
  <si>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</si>
  <si>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</si>
  <si>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</si>
  <si>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</si>
  <si>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</si>
  <si>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</si>
  <si>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</si>
  <si>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</si>
  <si>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</si>
  <si>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</si>
  <si>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</si>
  <si>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</si>
  <si>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</si>
  <si>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</si>
  <si>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</si>
  <si>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</si>
  <si>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</si>
  <si>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</si>
  <si>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</si>
  <si>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</si>
  <si>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</si>
  <si>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</si>
  <si>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</si>
  <si>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</si>
  <si>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</si>
  <si>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</si>
  <si>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</si>
  <si>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</si>
  <si>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</si>
  <si>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</si>
  <si>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</si>
  <si>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</si>
  <si>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</si>
  <si>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</si>
  <si>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</si>
  <si>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</si>
  <si>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</si>
  <si>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</si>
  <si>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</si>
  <si>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</si>
  <si>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</si>
  <si>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</si>
  <si>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</si>
  <si>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</si>
  <si>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</si>
  <si>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</si>
  <si>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</si>
  <si>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</si>
  <si>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</si>
  <si>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</si>
  <si>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</si>
  <si>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</si>
  <si>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</si>
  <si>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</si>
  <si>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</si>
  <si>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</si>
  <si>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</si>
  <si>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</si>
  <si>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</si>
  <si>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</si>
  <si>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</si>
  <si>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</si>
  <si>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</si>
  <si>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</si>
  <si>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</si>
  <si>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</si>
  <si>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</si>
  <si>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</si>
  <si>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</si>
  <si>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</si>
  <si>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</si>
  <si>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</si>
  <si>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</si>
  <si>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</si>
  <si>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</si>
  <si>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</si>
  <si>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</si>
  <si>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</si>
  <si>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</si>
  <si>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</si>
  <si>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</si>
  <si>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</si>
  <si>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</si>
  <si>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</si>
  <si>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</si>
  <si>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</si>
  <si>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</si>
  <si>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</si>
  <si>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</si>
  <si>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</si>
  <si>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</si>
  <si>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</si>
  <si>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</si>
  <si>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</si>
  <si>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</si>
  <si>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</si>
  <si>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</si>
  <si>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</si>
  <si>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</si>
  <si>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</si>
  <si>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</si>
  <si>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</si>
  <si>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</si>
  <si>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</si>
  <si>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</si>
  <si>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</si>
  <si>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</si>
  <si>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</si>
  <si>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</si>
  <si>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</si>
  <si>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</si>
  <si>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</si>
  <si>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</si>
  <si>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</si>
  <si>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</si>
  <si>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</si>
  <si>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</si>
  <si>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</si>
  <si>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</si>
  <si>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</si>
  <si>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</si>
  <si>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</si>
  <si>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</si>
  <si>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</si>
  <si>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</si>
  <si>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</si>
  <si>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</si>
  <si>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</si>
  <si>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</si>
  <si>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</si>
  <si>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</si>
  <si>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</si>
  <si>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</si>
  <si>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</si>
  <si>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</si>
  <si>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</si>
  <si>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</si>
  <si>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</si>
  <si>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</si>
  <si>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</si>
  <si>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</si>
  <si>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</si>
  <si>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</si>
  <si>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</si>
  <si>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</si>
  <si>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</si>
  <si>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</si>
  <si>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</si>
  <si>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</si>
  <si>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</si>
  <si>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</si>
  <si>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</si>
  <si>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</si>
  <si>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</si>
  <si>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</si>
  <si>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</si>
  <si>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</si>
  <si>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</si>
  <si>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</si>
  <si>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</si>
  <si>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</si>
  <si>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</si>
  <si>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</si>
  <si>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</si>
  <si>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</si>
  <si>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</si>
  <si>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</si>
  <si>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</si>
  <si>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</si>
  <si>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</si>
  <si>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</si>
  <si>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</si>
  <si>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</si>
  <si>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</si>
  <si>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</si>
  <si>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</si>
  <si>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</si>
  <si>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</si>
  <si>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</si>
  <si>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</si>
  <si>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</si>
  <si>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</si>
  <si>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</si>
  <si>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</si>
  <si>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</si>
  <si>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</si>
  <si>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</si>
  <si>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</si>
  <si>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</si>
  <si>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</si>
  <si>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</si>
  <si>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</si>
  <si>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</si>
  <si>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</si>
  <si>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</si>
  <si>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</si>
  <si>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</si>
  <si>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</si>
  <si>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</si>
  <si>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</si>
  <si>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</si>
  <si>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</si>
  <si>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</si>
  <si>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</si>
  <si>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</si>
  <si>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</si>
  <si>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</si>
  <si>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</si>
  <si>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</si>
  <si>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</si>
  <si>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</si>
  <si>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</si>
  <si>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</si>
  <si>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</si>
  <si>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</si>
  <si>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</si>
  <si>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</si>
  <si>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</si>
  <si>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</si>
  <si>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</si>
  <si>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</si>
  <si>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</si>
  <si>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</si>
  <si>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</si>
  <si>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</si>
  <si>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</si>
  <si>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</si>
  <si>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</si>
  <si>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</si>
  <si>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</si>
  <si>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</si>
  <si>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</si>
  <si>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</si>
  <si>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</si>
  <si>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</si>
  <si>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</si>
  <si>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</si>
  <si>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</si>
  <si>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</si>
  <si>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</si>
  <si>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</si>
  <si>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</si>
  <si>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</si>
  <si>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</si>
  <si>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</si>
  <si>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</si>
  <si>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</si>
  <si>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</si>
  <si>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</si>
  <si>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</si>
  <si>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</si>
  <si>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</si>
  <si>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</si>
  <si>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</si>
  <si>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</si>
  <si>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</si>
  <si>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</si>
  <si>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</si>
  <si>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</si>
  <si>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</si>
  <si>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</si>
  <si>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</si>
  <si>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</si>
  <si>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</si>
  <si>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</si>
  <si>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</si>
  <si>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</si>
  <si>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</si>
  <si>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</si>
  <si>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</si>
  <si>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</si>
  <si>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</si>
  <si>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</si>
  <si>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</si>
  <si>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</si>
  <si>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</si>
  <si>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</si>
  <si>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</si>
  <si>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</si>
  <si>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</si>
  <si>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</si>
  <si>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</si>
  <si>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</si>
  <si>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</si>
  <si>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</si>
  <si>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</si>
  <si>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</si>
  <si>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</si>
  <si>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</si>
  <si>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</si>
  <si>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</si>
  <si>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</si>
  <si>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</si>
  <si>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</si>
  <si>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</si>
  <si>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</si>
  <si>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</si>
  <si>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</si>
  <si>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</si>
  <si>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</si>
  <si>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</si>
  <si>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</si>
  <si>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</si>
  <si>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</si>
  <si>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</si>
  <si>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</si>
  <si>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</si>
  <si>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</si>
  <si>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</si>
  <si>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</si>
  <si>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</si>
  <si>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</si>
  <si>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</si>
  <si>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</si>
  <si>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</si>
  <si>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</si>
  <si>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</si>
  <si>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</si>
  <si>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</si>
  <si>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</si>
  <si>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</si>
  <si>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</si>
  <si>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</si>
  <si>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</si>
  <si>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</si>
  <si>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</si>
  <si>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</si>
  <si>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</si>
  <si>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</si>
  <si>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</si>
  <si>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</si>
  <si>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</si>
  <si>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</si>
  <si>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</si>
  <si>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</si>
  <si>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</si>
  <si>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</si>
  <si>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</si>
  <si>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</si>
  <si>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</si>
  <si>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</si>
  <si>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</si>
  <si>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</si>
  <si>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</si>
  <si>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</si>
  <si>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</si>
  <si>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</si>
  <si>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</si>
  <si>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</si>
  <si>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</si>
  <si>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</si>
  <si>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</si>
  <si>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</si>
  <si>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</si>
  <si>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</si>
  <si>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</si>
  <si>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</si>
  <si>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</si>
  <si>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</si>
  <si>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</si>
  <si>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</si>
  <si>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</si>
  <si>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</si>
  <si>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</si>
  <si>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</si>
  <si>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</si>
  <si>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</si>
  <si>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</si>
  <si>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</si>
  <si>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</si>
  <si>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</si>
  <si>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</si>
  <si>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</si>
  <si>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</si>
  <si>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</si>
  <si>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</si>
  <si>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</si>
  <si>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</si>
  <si>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</si>
  <si>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</si>
  <si>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</si>
  <si>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</si>
  <si>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</si>
  <si>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</si>
  <si>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</si>
  <si>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</si>
  <si>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</si>
  <si>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</si>
  <si>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</si>
  <si>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</si>
  <si>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</si>
  <si>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</si>
  <si>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</si>
  <si>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</si>
  <si>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</si>
  <si>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</si>
  <si>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</si>
  <si>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</si>
  <si>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</si>
  <si>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</si>
  <si>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</si>
  <si>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</si>
  <si>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</si>
  <si>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</si>
  <si>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</si>
  <si>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</si>
  <si>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</si>
  <si>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</si>
  <si>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</si>
  <si>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</si>
  <si>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</si>
  <si>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</si>
  <si>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</si>
  <si>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</si>
  <si>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</si>
  <si>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</si>
  <si>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</si>
  <si>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</si>
  <si>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</si>
  <si>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</si>
  <si>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</si>
  <si>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</si>
  <si>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</si>
  <si>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</si>
  <si>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</si>
  <si>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</si>
  <si>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</si>
  <si>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</si>
  <si>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</si>
  <si>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</si>
  <si>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</si>
  <si>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</si>
  <si>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</si>
  <si>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</si>
  <si>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</si>
  <si>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</si>
  <si>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</si>
  <si>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</si>
  <si>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</si>
  <si>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</si>
  <si>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</si>
  <si>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</si>
  <si>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</si>
  <si>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</si>
  <si>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</si>
  <si>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</si>
  <si>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</si>
  <si>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</si>
  <si>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</si>
  <si>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</si>
  <si>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</si>
  <si>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</si>
  <si>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</si>
  <si>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</si>
  <si>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</si>
  <si>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</si>
  <si>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</si>
  <si>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</si>
  <si>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</si>
  <si>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</si>
  <si>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</si>
  <si>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</si>
  <si>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</si>
  <si>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</si>
  <si>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</si>
  <si>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</si>
  <si>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</si>
  <si>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</si>
  <si>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</si>
  <si>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</si>
  <si>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</si>
  <si>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</si>
  <si>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</si>
  <si>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</si>
  <si>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</si>
  <si>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</si>
  <si>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</si>
  <si>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</si>
  <si>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</si>
  <si>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</si>
  <si>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</si>
  <si>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</si>
  <si>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</si>
  <si>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</si>
  <si>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</si>
  <si>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</si>
  <si>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</si>
  <si>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</si>
  <si>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</si>
  <si>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</si>
  <si>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</si>
  <si>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</si>
  <si>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</si>
  <si>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</si>
  <si>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</si>
  <si>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</si>
  <si>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</si>
  <si>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</si>
  <si>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</si>
  <si>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</si>
  <si>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</si>
  <si>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</si>
  <si>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</si>
  <si>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</si>
  <si>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</si>
  <si>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</si>
  <si>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</si>
  <si>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</si>
  <si>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</si>
  <si>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</si>
  <si>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</si>
  <si>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</si>
  <si>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</si>
  <si>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</si>
  <si>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</si>
  <si>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</si>
  <si>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</si>
  <si>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</si>
  <si>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</si>
  <si>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</si>
  <si>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</si>
  <si>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</si>
  <si>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</si>
  <si>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</si>
  <si>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</si>
  <si>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</si>
  <si>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</si>
  <si>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</si>
  <si>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</si>
  <si>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</si>
  <si>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</si>
  <si>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</si>
  <si>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</si>
  <si>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</si>
  <si>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</si>
  <si>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</si>
  <si>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</si>
  <si>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</si>
  <si>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</si>
  <si>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</si>
  <si>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</si>
  <si>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</si>
  <si>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</si>
  <si>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</si>
  <si>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</si>
  <si>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</si>
  <si>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</si>
  <si>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</si>
  <si>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</si>
  <si>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</si>
  <si>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</si>
  <si>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</si>
  <si>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</si>
  <si>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</si>
  <si>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</si>
  <si>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</si>
  <si>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</si>
  <si>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</si>
  <si>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</si>
  <si>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</si>
  <si>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</si>
  <si>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</si>
  <si>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</si>
  <si>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</si>
  <si>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</si>
  <si>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</si>
  <si>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</si>
  <si>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</si>
  <si>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</si>
  <si>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</si>
  <si>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</si>
  <si>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</si>
  <si>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</si>
  <si>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</si>
  <si>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</si>
  <si>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</si>
  <si>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</si>
  <si>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</si>
  <si>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</si>
  <si>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</si>
  <si>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</si>
  <si>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</si>
  <si>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</si>
  <si>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</si>
  <si>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</si>
  <si>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</si>
  <si>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</si>
  <si>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</si>
  <si>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</si>
  <si>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</si>
  <si>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</si>
  <si>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</si>
  <si>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</si>
  <si>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</si>
  <si>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</si>
  <si>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</si>
  <si>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</si>
  <si>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</si>
  <si>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</si>
  <si>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</si>
  <si>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</si>
  <si>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</si>
  <si>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</si>
  <si>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</si>
  <si>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</si>
  <si>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</si>
  <si>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</si>
  <si>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</si>
  <si>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</si>
  <si>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</si>
  <si>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</si>
  <si>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</si>
  <si>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</si>
  <si>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</si>
  <si>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</si>
  <si>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</si>
  <si>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</si>
  <si>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</si>
  <si>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</si>
  <si>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</si>
  <si>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</si>
  <si>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</si>
  <si>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</si>
  <si>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</si>
  <si>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</si>
  <si>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</si>
  <si>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</si>
  <si>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</si>
  <si>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</si>
  <si>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</si>
  <si>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</si>
  <si>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</si>
  <si>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</si>
  <si>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</si>
  <si>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</si>
  <si>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</si>
  <si>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</si>
  <si>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</si>
  <si>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</si>
  <si>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</si>
  <si>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</si>
  <si>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</si>
  <si>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</si>
  <si>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</si>
  <si>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</si>
  <si>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</si>
  <si>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</si>
  <si>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</si>
  <si>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</si>
  <si>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</si>
  <si>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</si>
  <si>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</si>
  <si>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</si>
  <si>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</si>
  <si>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</si>
  <si>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</si>
  <si>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</si>
  <si>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</si>
  <si>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</si>
  <si>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</si>
  <si>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</si>
  <si>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</si>
  <si>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</si>
  <si>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</si>
  <si>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</si>
  <si>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</si>
  <si>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</si>
  <si>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</si>
  <si>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</si>
  <si>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</si>
  <si>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</si>
  <si>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</si>
  <si>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</si>
  <si>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</si>
  <si>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</si>
  <si>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</si>
  <si>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</si>
  <si>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</si>
  <si>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</si>
  <si>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</si>
  <si>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</si>
  <si>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</si>
  <si>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</si>
  <si>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</si>
  <si>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</si>
  <si>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</si>
  <si>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</si>
  <si>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</si>
  <si>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</si>
  <si>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</si>
  <si>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</si>
  <si>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</si>
  <si>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</si>
  <si>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</si>
  <si>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</si>
  <si>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</si>
  <si>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</si>
  <si>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</si>
  <si>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</si>
  <si>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</si>
  <si>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</si>
  <si>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</si>
  <si>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</si>
  <si>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</si>
  <si>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</si>
  <si>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</si>
  <si>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</si>
  <si>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</si>
  <si>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</si>
  <si>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</si>
  <si>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</si>
  <si>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</si>
  <si>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</si>
  <si>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</si>
  <si>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</si>
  <si>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</si>
  <si>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</si>
  <si>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</si>
  <si>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</si>
  <si>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</si>
  <si>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</si>
  <si>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</si>
  <si>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</si>
  <si>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</si>
  <si>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</si>
  <si>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</si>
  <si>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</si>
  <si>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</si>
  <si>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</si>
  <si>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</si>
  <si>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</si>
  <si>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</si>
  <si>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</si>
  <si>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</si>
  <si>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</si>
  <si>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</si>
  <si>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</si>
  <si>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</si>
  <si>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</si>
  <si>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</si>
  <si>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</si>
  <si>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</si>
  <si>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</si>
  <si>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</si>
  <si>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</si>
  <si>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</si>
  <si>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</si>
  <si>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</si>
  <si>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</si>
  <si>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</si>
  <si>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</si>
  <si>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</si>
  <si>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</si>
  <si>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</si>
  <si>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</si>
  <si>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</si>
  <si>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</si>
  <si>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</si>
  <si>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</si>
  <si>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</si>
  <si>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</si>
  <si>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</si>
  <si>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</si>
  <si>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</si>
  <si>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</si>
  <si>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</si>
  <si>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</si>
  <si>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</si>
  <si>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</si>
  <si>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</si>
  <si>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</si>
  <si>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</si>
  <si>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</si>
  <si>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</si>
  <si>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</si>
  <si>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</si>
  <si>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</si>
  <si>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</si>
  <si>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</si>
  <si>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</si>
  <si>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</si>
  <si>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</si>
  <si>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</si>
  <si>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</si>
  <si>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</si>
  <si>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</si>
  <si>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</si>
  <si>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</si>
  <si>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</si>
  <si>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</si>
  <si>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</si>
  <si>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</si>
  <si>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</si>
  <si>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</si>
  <si>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</si>
  <si>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</si>
  <si>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</si>
  <si>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</si>
  <si>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</si>
  <si>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</si>
  <si>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</si>
  <si>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</si>
  <si>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</si>
  <si>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</si>
  <si>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</si>
  <si>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</si>
  <si>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</si>
  <si>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</si>
  <si>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</si>
  <si>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</si>
  <si>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</si>
  <si>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</si>
  <si>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</si>
  <si>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</si>
  <si>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</si>
  <si>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</si>
  <si>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</si>
  <si>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</si>
  <si>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</si>
  <si>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</si>
  <si>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</si>
  <si>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</si>
  <si>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</si>
  <si>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</si>
  <si>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</si>
  <si>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</si>
  <si>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</si>
  <si>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</si>
  <si>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</si>
  <si>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</si>
  <si>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</si>
  <si>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</si>
  <si>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</si>
  <si>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</si>
  <si>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</si>
  <si>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</si>
  <si>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</si>
  <si>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</si>
  <si>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</si>
  <si>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</si>
  <si>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</si>
  <si>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</si>
  <si>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</si>
  <si>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</si>
  <si>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</si>
  <si>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</si>
  <si>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</si>
  <si>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</si>
  <si>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</si>
  <si>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</si>
  <si>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</si>
  <si>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</si>
  <si>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</si>
  <si>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</si>
  <si>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</si>
  <si>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</si>
  <si>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</si>
  <si>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</si>
  <si>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</si>
  <si>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</si>
  <si>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</si>
  <si>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</si>
  <si>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</si>
  <si>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</si>
  <si>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</si>
  <si>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</si>
  <si>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</si>
  <si>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</si>
  <si>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</si>
  <si>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</si>
  <si>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</si>
  <si>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</si>
  <si>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</si>
  <si>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</si>
  <si>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</si>
  <si>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</si>
  <si>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</si>
  <si>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</si>
  <si>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</si>
  <si>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</si>
  <si>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</si>
  <si>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</si>
  <si>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</si>
  <si>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</si>
  <si>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</si>
  <si>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</si>
  <si>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</si>
  <si>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</si>
  <si>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</si>
  <si>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</si>
  <si>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</si>
  <si>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</si>
  <si>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</si>
  <si>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</si>
  <si>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</si>
  <si>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</si>
  <si>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</si>
  <si>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</si>
  <si>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</si>
  <si>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</si>
  <si>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</si>
  <si>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</si>
  <si>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</si>
  <si>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</si>
  <si>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</si>
  <si>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</si>
  <si>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</si>
  <si>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</si>
  <si>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</si>
  <si>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</si>
  <si>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</si>
  <si>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</si>
  <si>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</si>
  <si>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</si>
  <si>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</si>
  <si>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</si>
  <si>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</si>
  <si>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</si>
  <si>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</si>
  <si>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</si>
  <si>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</si>
  <si>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</si>
  <si>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</si>
  <si>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</si>
  <si>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</si>
  <si>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</si>
  <si>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</si>
  <si>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</si>
  <si>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</si>
  <si>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</si>
  <si>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</si>
  <si>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</si>
  <si>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</si>
  <si>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</si>
  <si>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</si>
  <si>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</si>
  <si>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</si>
  <si>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</si>
  <si>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</si>
  <si>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</si>
  <si>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</si>
  <si>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</si>
  <si>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</si>
  <si>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</si>
  <si>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</si>
  <si>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</si>
  <si>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</si>
  <si>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</si>
  <si>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</si>
  <si>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</si>
  <si>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</si>
  <si>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</si>
  <si>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</si>
  <si>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</si>
  <si>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</si>
  <si>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</si>
  <si>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</si>
  <si>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</si>
  <si>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</si>
  <si>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</si>
  <si>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</si>
  <si>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</si>
  <si>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</si>
  <si>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</si>
  <si>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</si>
  <si>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</si>
  <si>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</si>
  <si>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</si>
  <si>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</si>
  <si>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</si>
  <si>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</si>
  <si>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</si>
  <si>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</si>
  <si>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</si>
  <si>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</si>
  <si>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</si>
  <si>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</si>
  <si>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</si>
  <si>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</si>
  <si>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</si>
  <si>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</si>
  <si>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</si>
  <si>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</si>
  <si>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</si>
  <si>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</si>
  <si>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</si>
  <si>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</si>
  <si>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</si>
  <si>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</si>
  <si>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</si>
  <si>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</si>
  <si>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</si>
  <si>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</si>
  <si>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</si>
  <si>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</si>
  <si>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</si>
  <si>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</si>
  <si>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</si>
  <si>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</si>
  <si>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</si>
  <si>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</si>
  <si>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</si>
  <si>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</si>
  <si>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</si>
  <si>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</si>
  <si>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</si>
  <si>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</si>
  <si>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</si>
  <si>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</si>
  <si>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</si>
  <si>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</si>
  <si>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</si>
  <si>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</si>
  <si>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</si>
  <si>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</si>
  <si>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</si>
  <si>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</si>
  <si>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</si>
  <si>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</si>
  <si>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</si>
  <si>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</si>
  <si>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</si>
  <si>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</si>
  <si>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</si>
  <si>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</si>
  <si>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</si>
  <si>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</si>
  <si>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</si>
  <si>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</si>
  <si>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</si>
  <si>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</si>
  <si>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</si>
  <si>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</si>
  <si>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</si>
  <si>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</si>
  <si>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</si>
  <si>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</si>
  <si>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</si>
  <si>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</si>
  <si>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</si>
  <si>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</si>
  <si>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</si>
  <si>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</si>
  <si>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</si>
  <si>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</si>
  <si>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</si>
  <si>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</si>
  <si>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</si>
  <si>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</si>
  <si>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</si>
  <si>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</si>
  <si>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</si>
  <si>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</si>
  <si>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</si>
  <si>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</si>
  <si>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</si>
  <si>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</si>
  <si>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</si>
  <si>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</si>
  <si>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</si>
  <si>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</si>
  <si>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</si>
  <si>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</si>
  <si>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</si>
  <si>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</si>
  <si>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</si>
  <si>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</si>
  <si>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</si>
  <si>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</si>
  <si>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</si>
  <si>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</si>
  <si>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</si>
  <si>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</si>
  <si>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</si>
  <si>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</si>
  <si>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</si>
  <si>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</si>
  <si>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</si>
  <si>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</si>
  <si>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</si>
  <si>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</si>
  <si>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</si>
  <si>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</si>
  <si>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</si>
  <si>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</si>
  <si>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</si>
  <si>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</si>
  <si>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</si>
  <si>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</si>
  <si>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</si>
  <si>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</si>
  <si>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</si>
  <si>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</si>
  <si>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</si>
  <si>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</si>
  <si>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</si>
  <si>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</si>
  <si>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</si>
  <si>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</si>
  <si>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</si>
  <si>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</si>
  <si>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</si>
  <si>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</si>
  <si>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</si>
  <si>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</si>
  <si>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</si>
  <si>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</si>
  <si>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</si>
  <si>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</si>
  <si>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</si>
  <si>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</si>
  <si>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</si>
  <si>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</si>
  <si>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</si>
  <si>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</si>
  <si>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</si>
  <si>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</si>
  <si>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</si>
  <si>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</si>
  <si>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</si>
  <si>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</si>
  <si>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</si>
  <si>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</si>
  <si>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</si>
  <si>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</si>
  <si>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</si>
  <si>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</si>
  <si>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</si>
  <si>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</si>
  <si>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</si>
  <si>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</si>
  <si>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</si>
  <si>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</si>
  <si>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</si>
  <si>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</si>
  <si>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</si>
  <si>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</si>
  <si>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</si>
  <si>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</si>
  <si>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</si>
  <si>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</si>
  <si>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</si>
  <si>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</si>
  <si>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</si>
  <si>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</si>
  <si>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</si>
  <si>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</si>
  <si>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</si>
  <si>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</si>
  <si>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</si>
  <si>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</si>
  <si>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</si>
  <si>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</si>
  <si>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</si>
  <si>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</si>
  <si>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</si>
  <si>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</si>
  <si>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</si>
  <si>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</si>
  <si>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</si>
  <si>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</si>
  <si>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</si>
  <si>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</si>
  <si>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</si>
  <si>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</si>
  <si>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</si>
  <si>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</si>
  <si>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</si>
  <si>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</si>
  <si>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</si>
  <si>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</si>
  <si>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</si>
  <si>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</si>
  <si>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</si>
  <si>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</si>
  <si>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</si>
  <si>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</si>
  <si>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</si>
  <si>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</si>
  <si>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</si>
  <si>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</si>
  <si>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</si>
  <si>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</si>
  <si>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</si>
  <si>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</si>
  <si>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</si>
  <si>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</si>
  <si>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</si>
  <si>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</si>
  <si>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</si>
  <si>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</si>
  <si>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</si>
  <si>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</si>
  <si>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</si>
  <si>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</si>
  <si>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</si>
  <si>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</si>
  <si>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</si>
  <si>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</si>
  <si>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</si>
  <si>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</si>
  <si>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</si>
  <si>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</si>
  <si>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</si>
  <si>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</si>
  <si>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</si>
  <si>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</si>
  <si>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</si>
  <si>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</si>
  <si>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</si>
  <si>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</si>
  <si>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</si>
  <si>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</si>
  <si>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</si>
  <si>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</si>
  <si>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</si>
  <si>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</si>
  <si>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</si>
  <si>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</si>
  <si>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</si>
  <si>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</si>
  <si>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</si>
  <si>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</si>
  <si>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</si>
  <si>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</si>
  <si>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</si>
  <si>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</si>
  <si>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</si>
  <si>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</si>
  <si>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</si>
  <si>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</si>
  <si>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</si>
  <si>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</si>
  <si>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</si>
  <si>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</si>
  <si>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</si>
  <si>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</si>
  <si>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</si>
  <si>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</si>
  <si>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</si>
  <si>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</si>
  <si>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</si>
  <si>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</si>
  <si>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</si>
  <si>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</si>
  <si>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</si>
  <si>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</si>
  <si>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</si>
  <si>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</si>
  <si>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</si>
  <si>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</si>
  <si>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</si>
  <si>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</si>
  <si>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</si>
  <si>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</si>
  <si>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</si>
  <si>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</si>
  <si>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</si>
  <si>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</si>
  <si>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</si>
  <si>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</si>
  <si>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</si>
  <si>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</si>
  <si>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</si>
  <si>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</si>
  <si>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</si>
  <si>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</si>
  <si>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</si>
  <si>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</si>
  <si>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</si>
  <si>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</si>
  <si>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</si>
  <si>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</si>
  <si>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</si>
  <si>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</si>
  <si>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</si>
  <si>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</si>
  <si>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</si>
  <si>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</si>
  <si>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</si>
  <si>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</si>
  <si>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</si>
  <si>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</si>
  <si>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</si>
  <si>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</si>
  <si>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</si>
  <si>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</si>
  <si>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</si>
  <si>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</si>
  <si>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</si>
  <si>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</si>
  <si>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</si>
  <si>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</si>
  <si>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</si>
  <si>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</si>
  <si>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</si>
  <si>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</si>
  <si>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</si>
  <si>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</si>
  <si>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</si>
  <si>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</si>
  <si>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</si>
  <si>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</si>
  <si>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</si>
  <si>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</si>
  <si>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</si>
  <si>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</si>
  <si>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</si>
  <si>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</si>
  <si>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</si>
  <si>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</si>
  <si>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</si>
  <si>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</si>
  <si>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</si>
  <si>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</si>
  <si>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</si>
  <si>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</si>
  <si>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</si>
  <si>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</si>
  <si>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</si>
  <si>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</si>
  <si>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</si>
  <si>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</si>
  <si>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</si>
  <si>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</si>
  <si>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</si>
  <si>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</si>
  <si>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</si>
  <si>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</si>
  <si>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</si>
  <si>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</si>
  <si>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</si>
  <si>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</si>
  <si>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</si>
  <si>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</si>
  <si>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</si>
  <si>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</si>
  <si>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</si>
  <si>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</si>
  <si>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</si>
  <si>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</si>
  <si>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</si>
  <si>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</si>
  <si>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</si>
  <si>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</si>
  <si>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</si>
  <si>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</si>
  <si>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</si>
  <si>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</si>
  <si>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</si>
  <si>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</si>
  <si>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</si>
  <si>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</si>
  <si>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</si>
  <si>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</si>
  <si>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</si>
  <si>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</si>
  <si>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</si>
  <si>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</si>
  <si>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</si>
  <si>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</si>
  <si>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</si>
  <si>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</si>
  <si>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</si>
  <si>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</si>
  <si>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</si>
  <si>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</si>
  <si>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</si>
  <si>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</si>
  <si>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</si>
  <si>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</si>
  <si>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</si>
  <si>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</si>
  <si>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</si>
  <si>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</si>
  <si>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</si>
  <si>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</si>
  <si>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</si>
  <si>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</si>
  <si>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</si>
  <si>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</si>
  <si>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</si>
  <si>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</si>
  <si>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</si>
  <si>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</si>
  <si>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</si>
  <si>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</si>
  <si>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</si>
  <si>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</si>
  <si>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</si>
  <si>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</si>
  <si>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</si>
  <si>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</si>
  <si>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</si>
  <si>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</si>
  <si>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</si>
  <si>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</si>
  <si>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</si>
  <si>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</si>
  <si>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</si>
  <si>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</si>
  <si>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</si>
  <si>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</si>
  <si>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</si>
  <si>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</si>
  <si>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</si>
  <si>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</si>
  <si>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</si>
  <si>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</si>
  <si>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</si>
  <si>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</si>
  <si>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</si>
  <si>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</si>
  <si>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</si>
  <si>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</si>
  <si>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</si>
  <si>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</si>
  <si>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</si>
  <si>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</si>
  <si>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</si>
  <si>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</si>
  <si>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</si>
  <si>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</si>
  <si>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</si>
  <si>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</si>
  <si>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</si>
  <si>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</si>
  <si>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</si>
  <si>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</si>
  <si>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</si>
  <si>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</si>
  <si>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</si>
  <si>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</si>
  <si>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</si>
  <si>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</si>
  <si>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</si>
  <si>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</si>
  <si>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</si>
  <si>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</si>
  <si>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</si>
  <si>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</si>
  <si>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</si>
  <si>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</si>
  <si>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</si>
  <si>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</si>
  <si>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</si>
  <si>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</si>
  <si>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</si>
  <si>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</si>
  <si>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</si>
  <si>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</si>
  <si>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</si>
  <si>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</si>
  <si>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</si>
  <si>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</si>
  <si>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</si>
  <si>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</si>
  <si>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</si>
  <si>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</si>
  <si>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</si>
  <si>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</si>
  <si>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</si>
  <si>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</si>
  <si>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</si>
  <si>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</si>
  <si>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</si>
  <si>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</si>
  <si>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</si>
  <si>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</si>
  <si>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</si>
  <si>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</si>
  <si>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</si>
  <si>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</si>
  <si>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</si>
  <si>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</si>
  <si>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</si>
  <si>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</si>
  <si>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</si>
  <si>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</si>
  <si>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</si>
  <si>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</si>
  <si>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</si>
  <si>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</si>
  <si>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</si>
  <si>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</si>
  <si>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</si>
  <si>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</si>
  <si>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</si>
  <si>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</si>
  <si>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</si>
  <si>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</si>
  <si>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</si>
  <si>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</si>
  <si>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</si>
  <si>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</si>
  <si>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</si>
  <si>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</si>
  <si>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</si>
  <si>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</si>
  <si>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</si>
  <si>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</si>
  <si>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</si>
  <si>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</si>
  <si>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</si>
  <si>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</si>
  <si>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</si>
  <si>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</si>
  <si>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</si>
  <si>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</si>
  <si>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</si>
  <si>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</si>
  <si>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</si>
  <si>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</si>
  <si>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</si>
  <si>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</si>
  <si>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</si>
  <si>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</si>
  <si>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</si>
  <si>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</si>
  <si>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</si>
  <si>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</si>
  <si>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</si>
  <si>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</si>
  <si>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</si>
  <si>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</si>
  <si>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</si>
  <si>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</si>
  <si>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</si>
  <si>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</si>
  <si>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</si>
  <si>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</si>
  <si>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</si>
  <si>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</si>
  <si>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</si>
  <si>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</si>
  <si>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</si>
  <si>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</si>
  <si>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</si>
  <si>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</si>
  <si>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</si>
  <si>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</si>
  <si>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</si>
  <si>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</si>
  <si>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</si>
  <si>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</si>
  <si>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</si>
  <si>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</si>
  <si>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</si>
  <si>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</si>
  <si>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</si>
  <si>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</si>
  <si>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</si>
  <si>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</si>
  <si>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</si>
  <si>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</si>
  <si>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</si>
  <si>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</si>
  <si>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</si>
  <si>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</si>
  <si>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</si>
  <si>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</si>
  <si>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</si>
  <si>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</si>
  <si>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</si>
  <si>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</si>
  <si>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</si>
  <si>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</si>
  <si>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</si>
  <si>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</si>
  <si>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</si>
  <si>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</si>
  <si>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</si>
  <si>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</si>
  <si>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</si>
  <si>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</si>
  <si>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</si>
  <si>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</si>
  <si>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</si>
  <si>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</si>
  <si>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</si>
  <si>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</si>
  <si>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</si>
  <si>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</si>
  <si>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</si>
  <si>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</si>
  <si>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</si>
  <si>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</si>
  <si>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</si>
  <si>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</si>
  <si>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</si>
  <si>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</si>
  <si>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</si>
  <si>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</si>
  <si>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</si>
  <si>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</si>
  <si>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</si>
  <si>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</si>
  <si>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</si>
  <si>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</si>
  <si>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</si>
  <si>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</si>
  <si>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</si>
  <si>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</si>
  <si>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</si>
  <si>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</si>
  <si>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</si>
  <si>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</si>
  <si>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</si>
  <si>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</si>
  <si>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</si>
  <si>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</si>
  <si>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</si>
  <si>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</si>
  <si>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</si>
  <si>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</si>
  <si>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</si>
  <si>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</si>
  <si>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</si>
  <si>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</si>
  <si>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</si>
  <si>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</si>
  <si>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</si>
  <si>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</si>
  <si>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</si>
  <si>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</si>
  <si>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</si>
  <si>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</si>
  <si>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</si>
  <si>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</si>
  <si>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</si>
  <si>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</si>
  <si>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</si>
  <si>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</si>
  <si>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</si>
  <si>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</si>
  <si>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</si>
  <si>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</si>
  <si>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</si>
  <si>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</si>
  <si>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</si>
  <si>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</si>
  <si>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</si>
  <si>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</si>
  <si>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</si>
  <si>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</si>
  <si>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</si>
  <si>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</si>
  <si>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</si>
  <si>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</si>
  <si>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</si>
  <si>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</si>
  <si>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</si>
  <si>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</si>
  <si>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</si>
  <si>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</si>
  <si>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</si>
  <si>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</si>
  <si>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</si>
  <si>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</si>
  <si>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</si>
  <si>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</si>
  <si>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</si>
  <si>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</si>
  <si>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</si>
  <si>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</si>
  <si>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</si>
  <si>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</si>
  <si>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</si>
  <si>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</si>
  <si>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</si>
  <si>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</si>
  <si>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</si>
  <si>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</si>
  <si>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</si>
  <si>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</si>
  <si>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</si>
  <si>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</si>
  <si>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</si>
  <si>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</si>
  <si>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</si>
  <si>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</si>
  <si>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</si>
  <si>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</si>
  <si>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</si>
  <si>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</si>
  <si>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</si>
  <si>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</si>
  <si>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</si>
  <si>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</si>
  <si>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</si>
  <si>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</si>
  <si>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</si>
  <si>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</si>
  <si>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</si>
  <si>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</si>
  <si>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</si>
  <si>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</si>
  <si>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</si>
  <si>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</si>
  <si>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</si>
  <si>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</si>
  <si>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</si>
  <si>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</si>
  <si>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</si>
  <si>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</si>
  <si>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</si>
  <si>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</si>
  <si>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</si>
  <si>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</si>
  <si>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</si>
  <si>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</si>
  <si>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</si>
  <si>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</si>
  <si>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</si>
  <si>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</si>
  <si>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</si>
  <si>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</si>
  <si>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</si>
  <si>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</si>
  <si>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</si>
  <si>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</si>
  <si>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</si>
  <si>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</si>
  <si>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</si>
  <si>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</si>
  <si>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</si>
  <si>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</si>
  <si>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</si>
  <si>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</si>
  <si>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</si>
  <si>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</si>
  <si>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</si>
  <si>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</si>
  <si>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</si>
  <si>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</si>
  <si>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</si>
  <si>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</si>
  <si>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</si>
  <si>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</si>
  <si>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</si>
  <si>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</si>
  <si>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</si>
  <si>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</si>
  <si>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</si>
  <si>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</si>
  <si>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</si>
  <si>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</si>
  <si>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</si>
  <si>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</si>
  <si>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</si>
  <si>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</si>
  <si>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</si>
  <si>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</si>
  <si>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</si>
  <si>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</si>
  <si>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</si>
  <si>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</si>
  <si>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</si>
  <si>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</si>
  <si>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</si>
  <si>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</si>
  <si>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</si>
  <si>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</si>
  <si>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</si>
  <si>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</si>
  <si>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</si>
  <si>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</si>
  <si>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</si>
  <si>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</si>
  <si>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</si>
  <si>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</si>
  <si>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</si>
  <si>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</si>
  <si>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</si>
  <si>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</si>
  <si>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</si>
  <si>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</si>
  <si>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</si>
  <si>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</si>
  <si>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</si>
  <si>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</si>
  <si>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</si>
  <si>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</si>
  <si>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</si>
  <si>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</si>
  <si>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</si>
  <si>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</si>
  <si>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</si>
  <si>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</si>
  <si>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</si>
  <si>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</si>
  <si>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</si>
  <si>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</si>
  <si>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</si>
  <si>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</si>
  <si>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</si>
  <si>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</si>
  <si>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</si>
  <si>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</si>
  <si>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</si>
  <si>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</si>
  <si>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</si>
  <si>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</si>
  <si>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</si>
  <si>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</si>
  <si>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</si>
  <si>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</si>
  <si>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</si>
  <si>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</si>
  <si>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</si>
  <si>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</si>
  <si>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</si>
  <si>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</si>
  <si>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</si>
  <si>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</si>
  <si>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</si>
  <si>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</si>
  <si>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</si>
  <si>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</si>
  <si>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</si>
  <si>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</si>
  <si>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</si>
  <si>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</si>
  <si>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</si>
  <si>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</si>
  <si>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</si>
  <si>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</si>
  <si>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</si>
  <si>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</si>
  <si>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</si>
  <si>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</si>
  <si>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</si>
  <si>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</si>
  <si>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</si>
  <si>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</si>
  <si>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</si>
  <si>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</si>
  <si>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</si>
  <si>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</si>
  <si>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</si>
  <si>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</si>
  <si>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</si>
  <si>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</si>
  <si>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</si>
  <si>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</si>
  <si>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</si>
  <si>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</si>
  <si>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</si>
  <si>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</si>
  <si>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</si>
  <si>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</si>
  <si>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</si>
  <si>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</si>
  <si>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</si>
  <si>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</si>
  <si>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</si>
  <si>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</si>
  <si>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</si>
  <si>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</si>
  <si>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</si>
  <si>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</si>
  <si>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</si>
  <si>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</si>
  <si>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</si>
  <si>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</si>
  <si>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</si>
  <si>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</si>
  <si>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</si>
  <si>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</si>
  <si>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</si>
  <si>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</si>
  <si>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</si>
  <si>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</si>
  <si>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</si>
  <si>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</si>
  <si>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</si>
  <si>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</si>
  <si>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</si>
  <si>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</si>
  <si>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</si>
  <si>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</si>
  <si>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</si>
  <si>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</si>
  <si>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</si>
  <si>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</si>
  <si>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</si>
  <si>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</si>
  <si>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</si>
  <si>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</si>
  <si>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</si>
  <si>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</si>
  <si>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</si>
  <si>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</si>
  <si>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</si>
  <si>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</si>
  <si>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</si>
  <si>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</si>
  <si>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</si>
  <si>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</si>
  <si>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</si>
  <si>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</si>
  <si>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</si>
  <si>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</si>
  <si>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</si>
  <si>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</si>
  <si>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</si>
  <si>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</si>
  <si>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</si>
  <si>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</si>
  <si>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</si>
  <si>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</si>
  <si>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</si>
  <si>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</si>
  <si>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</si>
  <si>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</si>
  <si>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</si>
  <si>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</si>
  <si>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</si>
  <si>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</si>
  <si>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</si>
  <si>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</si>
  <si>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</si>
  <si>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</si>
  <si>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</si>
  <si>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</si>
  <si>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</si>
  <si>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</si>
  <si>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</si>
  <si>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</si>
  <si>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</si>
  <si>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</si>
  <si>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</si>
  <si>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</si>
  <si>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</si>
  <si>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</si>
  <si>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</si>
  <si>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</si>
  <si>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</si>
  <si>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</si>
  <si>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</si>
  <si>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</si>
  <si>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</si>
  <si>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</si>
  <si>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</si>
  <si>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</si>
  <si>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</si>
  <si>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</si>
  <si>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</si>
  <si>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</si>
  <si>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</si>
  <si>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</si>
  <si>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</si>
  <si>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</si>
  <si>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</si>
  <si>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</si>
  <si>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</si>
  <si>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</si>
  <si>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</si>
  <si>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</si>
  <si>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</si>
  <si>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</si>
  <si>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</si>
  <si>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</si>
  <si>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</si>
  <si>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</si>
  <si>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</si>
  <si>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</si>
  <si>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</si>
  <si>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</si>
  <si>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</si>
  <si>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</si>
  <si>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</si>
  <si>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</si>
  <si>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</si>
  <si>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</si>
  <si>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</si>
  <si>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</si>
  <si>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</si>
  <si>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</si>
  <si>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</si>
  <si>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</si>
  <si>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</si>
  <si>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</si>
  <si>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</si>
  <si>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</si>
  <si>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</si>
  <si>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</si>
  <si>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</si>
  <si>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</si>
  <si>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</si>
  <si>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</si>
  <si>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</si>
  <si>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</si>
  <si>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</si>
  <si>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</si>
  <si>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</si>
  <si>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</si>
  <si>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</si>
  <si>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</si>
  <si>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</si>
  <si>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</si>
  <si>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</si>
  <si>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</si>
  <si>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</si>
  <si>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</si>
  <si>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</si>
  <si>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</si>
  <si>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</si>
  <si>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</si>
  <si>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</si>
  <si>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</si>
  <si>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</si>
  <si>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</si>
  <si>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</si>
  <si>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</si>
  <si>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</si>
  <si>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</si>
  <si>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</si>
  <si>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</si>
  <si>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</si>
  <si>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</si>
  <si>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</si>
  <si>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</si>
  <si>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</si>
  <si>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</si>
  <si>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</si>
  <si>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</si>
  <si>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</si>
  <si>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</si>
  <si>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</si>
  <si>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</si>
  <si>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</si>
  <si>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</si>
  <si>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</si>
  <si>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</si>
  <si>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</si>
  <si>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</si>
  <si>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</si>
  <si>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</si>
  <si>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</si>
  <si>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</si>
  <si>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</si>
  <si>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</si>
  <si>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</si>
  <si>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</si>
  <si>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</si>
  <si>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</si>
  <si>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</si>
  <si>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</si>
  <si>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</si>
  <si>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</si>
  <si>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</si>
  <si>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</si>
  <si>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</si>
  <si>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</si>
  <si>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</si>
  <si>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</si>
  <si>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</si>
  <si>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</si>
  <si>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</si>
  <si>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</si>
  <si>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</si>
  <si>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</si>
  <si>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</si>
  <si>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</si>
  <si>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</si>
  <si>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</si>
  <si>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</si>
  <si>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</si>
  <si>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</si>
  <si>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</si>
  <si>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</si>
  <si>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</si>
  <si>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</si>
  <si>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</si>
  <si>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</si>
  <si>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</si>
  <si>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</si>
  <si>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</si>
  <si>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</si>
  <si>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</si>
  <si>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</si>
  <si>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</si>
  <si>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</si>
  <si>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</si>
  <si>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</si>
  <si>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</si>
  <si>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</si>
  <si>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</si>
  <si>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</si>
  <si>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</si>
  <si>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</si>
  <si>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</si>
  <si>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</si>
  <si>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</si>
  <si>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</si>
  <si>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</si>
  <si>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</si>
  <si>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</si>
  <si>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</si>
  <si>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</si>
  <si>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</si>
  <si>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</si>
  <si>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</si>
  <si>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</si>
  <si>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</si>
  <si>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</si>
  <si>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</si>
  <si>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</si>
  <si>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</si>
  <si>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</si>
  <si>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</si>
  <si>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</si>
  <si>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</si>
  <si>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</si>
  <si>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</si>
  <si>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</si>
  <si>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</si>
  <si>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</si>
  <si>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</si>
  <si>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</si>
  <si>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</si>
  <si>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</si>
  <si>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</si>
  <si>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</si>
  <si>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</si>
  <si>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</si>
  <si>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</si>
  <si>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</si>
  <si>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</si>
  <si>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</si>
  <si>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</si>
  <si>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</si>
  <si>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</si>
  <si>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</si>
  <si>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</si>
  <si>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</si>
  <si>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</si>
  <si>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</si>
  <si>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</si>
  <si>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</si>
  <si>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</si>
  <si>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</si>
  <si>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</si>
  <si>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</si>
  <si>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</si>
  <si>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</si>
  <si>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</si>
  <si>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</si>
  <si>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</si>
  <si>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</si>
  <si>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</si>
  <si>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</si>
  <si>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</si>
  <si>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</si>
  <si>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</si>
  <si>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</si>
  <si>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</si>
  <si>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</si>
  <si>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</si>
  <si>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</si>
  <si>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</si>
  <si>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</si>
  <si>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</si>
  <si>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</si>
  <si>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</si>
  <si>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</si>
  <si>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</si>
  <si>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</si>
  <si>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</si>
  <si>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</si>
  <si>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</si>
  <si>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</si>
  <si>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</si>
  <si>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</si>
  <si>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</si>
  <si>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</si>
  <si>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</si>
  <si>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</si>
  <si>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</si>
  <si>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</si>
  <si>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</si>
  <si>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</si>
  <si>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</si>
  <si>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</si>
  <si>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</si>
  <si>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</si>
  <si>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</si>
  <si>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</si>
  <si>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</si>
  <si>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</si>
  <si>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</si>
  <si>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</si>
  <si>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</si>
  <si>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</si>
  <si>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</si>
  <si>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</si>
  <si>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</si>
  <si>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</si>
  <si>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</si>
  <si>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</si>
  <si>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</si>
  <si>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</si>
  <si>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</si>
  <si>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</si>
  <si>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</si>
  <si>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</si>
  <si>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</si>
  <si>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</si>
  <si>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</si>
  <si>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</si>
  <si>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</si>
  <si>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</si>
  <si>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</si>
  <si>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</si>
  <si>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</si>
  <si>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</si>
  <si>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</si>
  <si>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</si>
  <si>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</si>
  <si>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</si>
  <si>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</si>
  <si>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</si>
  <si>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</si>
  <si>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</si>
  <si>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</si>
  <si>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</si>
  <si>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</si>
  <si>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</si>
  <si>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</si>
  <si>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</si>
  <si>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</si>
  <si>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</si>
  <si>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</si>
  <si>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</si>
  <si>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</si>
  <si>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</si>
  <si>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</si>
  <si>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</si>
  <si>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</si>
  <si>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</si>
  <si>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</si>
  <si>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</si>
  <si>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</si>
  <si>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</si>
  <si>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</si>
  <si>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</si>
  <si>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</si>
  <si>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</si>
  <si>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</si>
  <si>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</si>
  <si>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</si>
  <si>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</si>
  <si>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</si>
  <si>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</si>
  <si>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</si>
  <si>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</si>
  <si>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</si>
  <si>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</si>
  <si>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</si>
  <si>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</si>
  <si>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</si>
  <si>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</si>
  <si>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</si>
  <si>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</si>
  <si>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</si>
  <si>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</si>
  <si>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</si>
  <si>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</si>
  <si>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</si>
  <si>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</si>
  <si>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</si>
  <si>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</si>
  <si>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</si>
  <si>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</si>
  <si>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</si>
  <si>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</si>
  <si>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</si>
  <si>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</si>
  <si>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</si>
  <si>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</si>
  <si>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</si>
  <si>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</si>
  <si>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</si>
  <si>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</si>
  <si>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</si>
  <si>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</si>
  <si>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</si>
  <si>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</si>
  <si>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</si>
  <si>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</si>
  <si>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</si>
  <si>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</si>
  <si>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</si>
  <si>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</si>
  <si>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</si>
  <si>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</si>
  <si>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</si>
  <si>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</si>
  <si>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</si>
  <si>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</si>
  <si>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</si>
  <si>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</si>
  <si>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</si>
  <si>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</si>
  <si>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</si>
  <si>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</si>
  <si>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</si>
  <si>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</si>
  <si>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</si>
  <si>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</si>
  <si>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</si>
  <si>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</si>
  <si>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</si>
  <si>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</si>
  <si>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</si>
  <si>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</si>
  <si>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</si>
  <si>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</si>
  <si>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</si>
  <si>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</si>
  <si>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</si>
  <si>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</si>
  <si>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</si>
  <si>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</si>
  <si>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</si>
  <si>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</si>
  <si>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</si>
  <si>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</si>
  <si>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</si>
  <si>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</si>
  <si>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</si>
  <si>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</si>
  <si>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</si>
  <si>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</si>
  <si>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</si>
  <si>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</si>
  <si>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</si>
  <si>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</si>
  <si>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</si>
  <si>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</si>
  <si>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</si>
  <si>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</si>
  <si>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</si>
  <si>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</si>
  <si>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</si>
  <si>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</si>
  <si>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</si>
  <si>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</si>
  <si>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</si>
  <si>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</si>
  <si>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</si>
  <si>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</si>
  <si>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</si>
  <si>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</si>
  <si>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</si>
  <si>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</si>
  <si>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</si>
  <si>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</si>
  <si>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</si>
  <si>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</si>
  <si>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</si>
  <si>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</si>
  <si>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</si>
  <si>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</si>
  <si>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</si>
  <si>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</si>
  <si>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</si>
  <si>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</si>
  <si>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</si>
  <si>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</si>
  <si>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</si>
  <si>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</si>
  <si>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</si>
  <si>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</si>
  <si>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</si>
  <si>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</si>
  <si>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</si>
  <si>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</si>
  <si>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</si>
  <si>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</si>
  <si>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</si>
  <si>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</si>
  <si>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</si>
  <si>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</si>
  <si>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</si>
  <si>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</si>
  <si>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</si>
  <si>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</si>
  <si>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</si>
  <si>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</si>
  <si>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</si>
  <si>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</si>
  <si>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</si>
  <si>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</si>
  <si>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</si>
  <si>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</si>
  <si>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</si>
  <si>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</si>
  <si>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</si>
  <si>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</si>
  <si>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</si>
  <si>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</si>
  <si>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</si>
  <si>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</si>
  <si>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</si>
  <si>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</si>
  <si>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</si>
  <si>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</si>
  <si>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</si>
  <si>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</si>
  <si>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</si>
  <si>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</si>
  <si>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</si>
  <si>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</si>
  <si>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</si>
  <si>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</si>
  <si>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</si>
  <si>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</si>
  <si>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</si>
  <si>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</si>
  <si>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</si>
  <si>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</si>
  <si>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</si>
  <si>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</si>
  <si>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</si>
  <si>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</si>
  <si>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</si>
  <si>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</si>
  <si>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</si>
  <si>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</si>
  <si>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</si>
  <si>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</si>
  <si>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</si>
  <si>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</si>
  <si>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</si>
  <si>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</si>
  <si>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</si>
  <si>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</si>
  <si>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</si>
  <si>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</si>
  <si>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</si>
  <si>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</si>
  <si>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</si>
  <si>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</si>
  <si>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</si>
  <si>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</si>
  <si>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</si>
  <si>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</si>
  <si>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</si>
  <si>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</si>
  <si>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</si>
  <si>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</si>
  <si>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</si>
  <si>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</si>
  <si>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</si>
  <si>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</si>
  <si>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</si>
  <si>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</si>
  <si>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</si>
  <si>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</si>
  <si>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</si>
  <si>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</si>
  <si>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</si>
  <si>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</si>
  <si>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</si>
  <si>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</si>
  <si>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</si>
  <si>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</si>
  <si>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</si>
  <si>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</si>
  <si>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</si>
  <si>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</si>
  <si>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</si>
  <si>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</si>
  <si>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</si>
  <si>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</si>
  <si>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</si>
  <si>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</si>
  <si>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</si>
  <si>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</si>
  <si>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</si>
  <si>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</si>
  <si>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</si>
  <si>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</si>
  <si>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</si>
  <si>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</si>
  <si>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</si>
  <si>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</si>
  <si>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</si>
  <si>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</si>
  <si>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</si>
  <si>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</si>
  <si>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</si>
  <si>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</si>
  <si>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</si>
  <si>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</si>
  <si>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</si>
  <si>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</si>
  <si>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</si>
  <si>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</si>
  <si>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</si>
  <si>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</si>
  <si>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</si>
  <si>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</si>
  <si>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</si>
  <si>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</si>
  <si>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</si>
  <si>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</si>
  <si>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</si>
  <si>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</si>
  <si>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</si>
  <si>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</si>
  <si>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</si>
  <si>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</si>
  <si>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</si>
  <si>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</si>
  <si>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</si>
  <si>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</si>
  <si>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</si>
  <si>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</si>
  <si>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</si>
  <si>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</si>
  <si>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</si>
  <si>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</si>
  <si>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</si>
  <si>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</si>
  <si>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</si>
  <si>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</si>
  <si>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</si>
  <si>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</si>
  <si>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</si>
  <si>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</si>
  <si>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</si>
  <si>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</si>
  <si>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</si>
  <si>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</si>
  <si>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</si>
  <si>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</si>
  <si>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</si>
  <si>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</si>
  <si>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</si>
  <si>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</si>
  <si>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</si>
  <si>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</si>
  <si>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</si>
  <si>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</si>
  <si>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</si>
  <si>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</si>
  <si>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</si>
  <si>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</si>
  <si>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</si>
  <si>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</si>
  <si>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</si>
  <si>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</si>
  <si>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</si>
  <si>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</si>
  <si>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</si>
  <si>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</si>
  <si>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</si>
  <si>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</si>
  <si>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</si>
  <si>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</si>
  <si>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</si>
  <si>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</si>
  <si>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</si>
  <si>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</si>
  <si>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</si>
  <si>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</si>
  <si>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</si>
  <si>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</si>
  <si>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</si>
  <si>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</si>
  <si>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</si>
  <si>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</si>
  <si>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</si>
  <si>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</si>
  <si>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</si>
  <si>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</si>
  <si>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</si>
  <si>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</si>
  <si>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</si>
  <si>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</si>
  <si>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</si>
  <si>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</si>
  <si>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</si>
  <si>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</si>
  <si>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</si>
  <si>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</si>
  <si>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</si>
  <si>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</si>
  <si>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</si>
  <si>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</si>
  <si>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</si>
  <si>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</si>
  <si>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</si>
  <si>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</si>
  <si>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</si>
  <si>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</si>
  <si>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</si>
  <si>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</si>
  <si>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</si>
  <si>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</si>
  <si>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</si>
  <si>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</si>
  <si>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</si>
  <si>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</si>
  <si>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</si>
  <si>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</si>
  <si>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</si>
  <si>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</si>
  <si>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</si>
  <si>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</si>
  <si>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</si>
  <si>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</si>
  <si>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</si>
  <si>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</si>
  <si>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</si>
  <si>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</si>
  <si>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</si>
  <si>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</si>
  <si>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</si>
  <si>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</si>
  <si>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</si>
  <si>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</si>
  <si>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</si>
  <si>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</si>
  <si>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</si>
  <si>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</si>
  <si>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</si>
  <si>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</si>
  <si>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</si>
  <si>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</si>
  <si>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</si>
  <si>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</si>
  <si>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</si>
  <si>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</si>
  <si>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</si>
  <si>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</si>
  <si>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</si>
  <si>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</si>
  <si>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</si>
  <si>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</si>
  <si>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</si>
  <si>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</si>
  <si>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</si>
  <si>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</si>
  <si>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</si>
  <si>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</si>
  <si>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</si>
  <si>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</si>
  <si>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</si>
  <si>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</si>
  <si>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</si>
  <si>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</si>
  <si>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</si>
  <si>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</si>
  <si>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</si>
  <si>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</si>
  <si>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</si>
  <si>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</si>
  <si>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</si>
  <si>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</si>
  <si>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</si>
  <si>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</si>
  <si>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</si>
  <si>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</si>
  <si>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</si>
  <si>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</si>
  <si>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</si>
  <si>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</si>
  <si>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</si>
  <si>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</si>
  <si>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</si>
  <si>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</si>
  <si>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</si>
  <si>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</si>
  <si>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</si>
  <si>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</si>
  <si>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</si>
  <si>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</si>
  <si>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</si>
  <si>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</si>
  <si>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</si>
  <si>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</si>
  <si>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</si>
  <si>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</si>
  <si>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</si>
  <si>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</si>
  <si>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</si>
  <si>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</si>
  <si>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</si>
  <si>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</si>
  <si>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</si>
  <si>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</si>
  <si>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</si>
  <si>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</si>
  <si>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</si>
  <si>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</si>
  <si>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</si>
  <si>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</si>
  <si>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</si>
  <si>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</si>
  <si>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</si>
  <si>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</si>
  <si>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</si>
  <si>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</si>
  <si>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</si>
  <si>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</si>
  <si>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</si>
  <si>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</si>
  <si>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</si>
  <si>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</si>
  <si>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</si>
  <si>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</si>
  <si>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</si>
  <si>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</si>
  <si>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</si>
  <si>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</si>
  <si>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</si>
  <si>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</si>
  <si>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</si>
  <si>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</si>
  <si>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</si>
  <si>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</si>
  <si>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</si>
  <si>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</si>
  <si>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</si>
  <si>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</si>
  <si>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</si>
  <si>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</si>
  <si>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</si>
  <si>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</si>
  <si>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</si>
  <si>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</si>
  <si>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</si>
  <si>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</si>
  <si>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</si>
  <si>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</si>
  <si>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</si>
  <si>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</si>
  <si>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</si>
  <si>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</si>
  <si>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</si>
  <si>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</si>
  <si>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</si>
  <si>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</si>
  <si>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</si>
  <si>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</si>
  <si>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</si>
  <si>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</si>
  <si>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</si>
  <si>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</si>
  <si>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</si>
  <si>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</si>
  <si>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</si>
  <si>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</si>
  <si>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</si>
  <si>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</si>
  <si>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</si>
  <si>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</si>
  <si>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</si>
  <si>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</si>
  <si>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</si>
  <si>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</si>
  <si>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</si>
  <si>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</si>
  <si>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</si>
  <si>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</si>
  <si>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</si>
  <si>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</si>
  <si>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</si>
  <si>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</si>
  <si>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</si>
  <si>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</si>
  <si>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</si>
  <si>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</si>
  <si>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</si>
  <si>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</si>
  <si>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</si>
  <si>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</si>
  <si>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</si>
  <si>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</si>
  <si>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</si>
  <si>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</si>
  <si>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</si>
  <si>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</si>
  <si>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</si>
  <si>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</si>
  <si>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</si>
  <si>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</si>
  <si>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</si>
  <si>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</si>
  <si>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</si>
  <si>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</si>
  <si>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</si>
  <si>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</si>
  <si>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</si>
  <si>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</si>
  <si>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</si>
  <si>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</si>
  <si>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</si>
  <si>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</si>
  <si>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</si>
  <si>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</si>
  <si>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</si>
  <si>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</si>
  <si>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</si>
  <si>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</si>
  <si>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</si>
  <si>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</si>
  <si>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</si>
  <si>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</si>
  <si>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</si>
  <si>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</si>
  <si>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</si>
  <si>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</si>
  <si>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</si>
  <si>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</si>
  <si>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</si>
  <si>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</si>
  <si>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</si>
  <si>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</si>
  <si>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</si>
  <si>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</si>
  <si>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</si>
  <si>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</si>
  <si>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</si>
  <si>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</si>
  <si>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</si>
  <si>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</si>
  <si>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</si>
  <si>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</si>
  <si>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</si>
  <si>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</si>
  <si>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</si>
  <si>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</si>
  <si>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</si>
  <si>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</si>
  <si>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</si>
  <si>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</si>
  <si>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</si>
  <si>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</si>
  <si>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</si>
  <si>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</si>
  <si>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</si>
  <si>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</si>
  <si>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</si>
  <si>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</si>
  <si>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</si>
  <si>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</si>
  <si>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</si>
  <si>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</si>
  <si>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</si>
  <si>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</si>
  <si>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</si>
  <si>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</si>
  <si>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</si>
  <si>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</si>
  <si>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</si>
  <si>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</si>
  <si>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</si>
  <si>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</si>
  <si>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</si>
  <si>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</si>
  <si>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</si>
  <si>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</si>
  <si>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</si>
  <si>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</si>
  <si>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</si>
  <si>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</si>
  <si>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</si>
  <si>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</si>
  <si>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</si>
  <si>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</si>
  <si>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</si>
  <si>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</si>
  <si>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</si>
  <si>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</si>
  <si>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</si>
  <si>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</si>
  <si>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</si>
  <si>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</si>
  <si>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</si>
  <si>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</si>
  <si>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</si>
  <si>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</si>
  <si>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</si>
  <si>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</si>
  <si>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</si>
  <si>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</si>
  <si>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</si>
  <si>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</si>
  <si>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</si>
  <si>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</si>
  <si>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</si>
  <si>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</si>
  <si>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</si>
  <si>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</si>
  <si>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</si>
  <si>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</si>
  <si>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</si>
  <si>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</si>
  <si>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</si>
  <si>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</si>
  <si>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</si>
  <si>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</si>
  <si>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</si>
  <si>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</si>
  <si>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</si>
  <si>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</si>
  <si>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</si>
  <si>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</si>
  <si>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</si>
  <si>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</si>
  <si>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</si>
  <si>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</si>
  <si>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</si>
  <si>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</si>
  <si>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</si>
  <si>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</si>
  <si>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</si>
  <si>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</si>
  <si>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</si>
  <si>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</si>
  <si>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</si>
  <si>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</si>
  <si>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</si>
  <si>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</si>
  <si>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</si>
  <si>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</si>
  <si>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</si>
  <si>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</si>
  <si>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</si>
  <si>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</si>
  <si>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</si>
  <si>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</si>
  <si>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</si>
  <si>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</si>
  <si>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</si>
  <si>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</si>
  <si>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</si>
  <si>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</si>
  <si>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</si>
  <si>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</si>
  <si>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</si>
  <si>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</si>
  <si>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</si>
  <si>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</si>
  <si>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</si>
  <si>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</si>
  <si>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</si>
  <si>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</si>
  <si>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</si>
  <si>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</si>
  <si>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</si>
  <si>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</si>
  <si>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</si>
  <si>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</si>
  <si>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</si>
  <si>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</si>
  <si>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</si>
  <si>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</si>
  <si>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</si>
  <si>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</si>
  <si>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</si>
  <si>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</si>
  <si>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</si>
  <si>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</si>
  <si>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</si>
  <si>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</si>
  <si>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</si>
  <si>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</si>
  <si>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</si>
  <si>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</si>
  <si>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</si>
  <si>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</si>
  <si>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</si>
  <si>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</si>
  <si>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</si>
  <si>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</si>
  <si>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</si>
  <si>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</si>
  <si>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</si>
  <si>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</si>
  <si>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</si>
  <si>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</si>
  <si>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</si>
  <si>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</si>
  <si>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</si>
  <si>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</si>
  <si>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</si>
  <si>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</si>
  <si>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</si>
  <si>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</si>
  <si>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</si>
  <si>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</si>
  <si>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</si>
  <si>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</si>
  <si>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</si>
  <si>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</si>
  <si>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</si>
  <si>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</si>
  <si>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</si>
  <si>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</si>
  <si>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</si>
  <si>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</si>
  <si>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</si>
  <si>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</si>
  <si>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</si>
  <si>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</si>
  <si>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</si>
  <si>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</si>
  <si>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</si>
  <si>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</si>
  <si>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</si>
  <si>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</si>
  <si>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</si>
  <si>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</si>
  <si>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</si>
  <si>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</si>
  <si>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</si>
  <si>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</si>
  <si>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</si>
  <si>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</si>
  <si>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</si>
  <si>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</si>
  <si>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</si>
  <si>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</si>
  <si>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</si>
  <si>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</si>
  <si>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</si>
  <si>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</si>
  <si>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</si>
  <si>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</si>
  <si>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</si>
  <si>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</si>
  <si>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</si>
  <si>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</si>
  <si>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</si>
  <si>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</si>
  <si>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</si>
  <si>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</si>
  <si>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</si>
  <si>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</si>
  <si>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</si>
  <si>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</si>
  <si>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</si>
  <si>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</si>
  <si>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</si>
  <si>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</si>
  <si>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</si>
  <si>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</si>
  <si>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</si>
  <si>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</si>
  <si>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</si>
  <si>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</si>
  <si>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</si>
  <si>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</si>
  <si>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</si>
  <si>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</si>
  <si>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</si>
  <si>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</si>
  <si>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</si>
  <si>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</si>
  <si>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</si>
  <si>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</si>
  <si>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</si>
  <si>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</si>
  <si>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</si>
  <si>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</si>
  <si>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</si>
  <si>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</si>
  <si>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</si>
  <si>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</si>
  <si>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</si>
  <si>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</si>
  <si>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</si>
  <si>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</si>
  <si>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</si>
  <si>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</si>
  <si>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</si>
  <si>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</si>
  <si>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</si>
  <si>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</si>
  <si>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</si>
  <si>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</si>
  <si>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</si>
  <si>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</si>
  <si>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</si>
  <si>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</si>
  <si>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</si>
  <si>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</si>
  <si>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</si>
  <si>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</si>
  <si>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</si>
  <si>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</si>
  <si>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</si>
  <si>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</si>
  <si>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</si>
  <si>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</si>
  <si>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</si>
  <si>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</si>
  <si>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</si>
  <si>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</si>
  <si>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</si>
  <si>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</si>
  <si>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</si>
  <si>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</si>
  <si>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</si>
  <si>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</si>
  <si>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</si>
  <si>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</si>
  <si>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</si>
  <si>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</si>
  <si>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</si>
  <si>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</si>
  <si>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</si>
  <si>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</si>
  <si>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</si>
  <si>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</si>
  <si>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</si>
  <si>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</si>
  <si>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</si>
  <si>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</si>
  <si>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</si>
  <si>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</si>
  <si>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</si>
  <si>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</si>
  <si>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</si>
  <si>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</si>
  <si>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</si>
  <si>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</si>
  <si>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</si>
  <si>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</si>
  <si>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</si>
  <si>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</si>
  <si>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</si>
  <si>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</si>
  <si>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</si>
  <si>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</si>
  <si>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</si>
  <si>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</si>
  <si>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</si>
  <si>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</si>
  <si>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</si>
  <si>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</si>
  <si>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</si>
  <si>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</si>
  <si>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</si>
  <si>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</si>
  <si>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</si>
  <si>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</si>
  <si>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</si>
  <si>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</si>
  <si>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</si>
  <si>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</si>
  <si>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</si>
  <si>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</si>
  <si>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</si>
  <si>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</si>
  <si>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</si>
  <si>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</si>
  <si>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</si>
  <si>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</si>
  <si>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</si>
  <si>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</si>
  <si>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</si>
  <si>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</si>
  <si>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</si>
  <si>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</si>
  <si>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</si>
  <si>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</si>
  <si>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</si>
  <si>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</si>
  <si>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</si>
  <si>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</si>
  <si>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</si>
  <si>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</si>
  <si>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</si>
  <si>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</si>
  <si>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</si>
  <si>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</si>
  <si>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</si>
  <si>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</si>
  <si>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</si>
  <si>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</si>
  <si>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</si>
  <si>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</si>
  <si>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</si>
  <si>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</si>
  <si>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</si>
  <si>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</si>
  <si>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</si>
  <si>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</si>
  <si>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</si>
  <si>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</si>
  <si>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</si>
  <si>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</si>
  <si>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</si>
  <si>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</si>
  <si>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</si>
  <si>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</si>
  <si>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</si>
  <si>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</si>
  <si>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</si>
  <si>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</si>
  <si>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</si>
  <si>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</si>
  <si>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</si>
  <si>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</si>
  <si>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</si>
  <si>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</si>
  <si>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</si>
  <si>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</si>
  <si>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</si>
  <si>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</si>
  <si>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</si>
  <si>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</si>
  <si>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</si>
  <si>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</si>
  <si>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</si>
  <si>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</si>
  <si>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</si>
  <si>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</si>
  <si>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</si>
  <si>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</si>
  <si>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</si>
  <si>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</si>
  <si>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</si>
  <si>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</si>
  <si>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</si>
  <si>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</si>
  <si>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</si>
  <si>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</si>
  <si>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</si>
  <si>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</si>
  <si>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</si>
  <si>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</si>
  <si>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</si>
  <si>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</si>
  <si>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</si>
  <si>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</si>
  <si>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</si>
  <si>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</si>
  <si>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</si>
  <si>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</si>
  <si>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</si>
  <si>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</si>
  <si>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</si>
  <si>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</si>
  <si>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</si>
  <si>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</si>
  <si>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</si>
  <si>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</si>
  <si>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</si>
  <si>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</si>
  <si>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</si>
  <si>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</si>
  <si>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</si>
  <si>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</si>
  <si>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</si>
  <si>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</si>
  <si>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</si>
  <si>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</si>
  <si>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</si>
  <si>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</si>
  <si>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</si>
  <si>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</si>
  <si>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</si>
  <si>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</si>
  <si>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</si>
  <si>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</si>
  <si>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</si>
  <si>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</si>
  <si>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</si>
  <si>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</si>
  <si>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</si>
  <si>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</si>
  <si>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</si>
  <si>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</si>
  <si>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</si>
  <si>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</si>
  <si>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</si>
  <si>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</si>
  <si>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</si>
  <si>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</si>
  <si>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</si>
  <si>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</si>
  <si>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</si>
  <si>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</si>
  <si>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</si>
  <si>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</si>
  <si>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</si>
  <si>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</si>
  <si>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</si>
  <si>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</si>
  <si>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</si>
  <si>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</si>
  <si>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</si>
  <si>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</si>
  <si>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</si>
  <si>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</si>
  <si>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</si>
  <si>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</si>
  <si>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</si>
  <si>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</si>
  <si>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</si>
  <si>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</si>
  <si>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</si>
  <si>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</si>
  <si>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</si>
  <si>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</si>
  <si>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</si>
  <si>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</si>
  <si>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</si>
  <si>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</si>
  <si>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</si>
  <si>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</si>
  <si>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</si>
  <si>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</si>
  <si>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</si>
  <si>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</si>
  <si>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</si>
  <si>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</si>
  <si>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</si>
  <si>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</si>
  <si>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</si>
  <si>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</si>
  <si>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</si>
  <si>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</si>
  <si>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</si>
  <si>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</si>
  <si>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</si>
  <si>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</si>
  <si>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</si>
  <si>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</si>
  <si>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</si>
  <si>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</si>
  <si>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</si>
  <si>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</si>
  <si>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</si>
  <si>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</si>
  <si>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</si>
  <si>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</si>
  <si>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</si>
  <si>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</si>
  <si>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</si>
  <si>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</si>
  <si>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</si>
  <si>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</si>
  <si>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</si>
  <si>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</si>
  <si>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</si>
  <si>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</si>
  <si>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</si>
  <si>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</si>
  <si>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</si>
  <si>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</si>
  <si>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</si>
  <si>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</si>
  <si>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</si>
  <si>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</si>
  <si>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</si>
  <si>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</si>
  <si>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</si>
  <si>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</si>
  <si>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</si>
  <si>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</si>
  <si>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</si>
  <si>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</si>
  <si>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</si>
  <si>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</si>
  <si>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</si>
  <si>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</si>
  <si>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</si>
  <si>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</si>
  <si>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</si>
  <si>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</si>
  <si>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</si>
  <si>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</si>
  <si>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</si>
  <si>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</si>
  <si>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</si>
  <si>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</si>
  <si>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</si>
  <si>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</si>
  <si>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</si>
  <si>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</si>
  <si>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</si>
  <si>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</si>
  <si>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</si>
  <si>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</si>
  <si>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</si>
  <si>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</si>
  <si>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</si>
  <si>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</si>
  <si>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</si>
  <si>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</si>
  <si>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</si>
  <si>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</si>
  <si>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</si>
  <si>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</si>
  <si>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</si>
  <si>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</si>
  <si>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</si>
  <si>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</si>
  <si>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</si>
  <si>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</si>
  <si>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</si>
  <si>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</si>
  <si>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</si>
  <si>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</si>
  <si>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</si>
  <si>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</si>
  <si>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</si>
  <si>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</si>
  <si>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</si>
  <si>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</si>
  <si>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</si>
  <si>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</si>
  <si>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</si>
  <si>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</si>
  <si>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</si>
  <si>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</si>
  <si>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</si>
  <si>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</si>
  <si>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</si>
  <si>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</si>
  <si>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</si>
  <si>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</si>
  <si>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</si>
  <si>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</si>
  <si>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</si>
  <si>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</si>
  <si>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</si>
  <si>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</si>
  <si>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</si>
  <si>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</si>
  <si>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</si>
  <si>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</si>
  <si>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</si>
  <si>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</si>
  <si>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</si>
  <si>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</si>
  <si>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</si>
  <si>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</si>
  <si>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</si>
  <si>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</si>
  <si>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</si>
  <si>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</si>
  <si>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</si>
  <si>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</si>
  <si>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</si>
  <si>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</si>
  <si>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</si>
  <si>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</si>
  <si>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</si>
  <si>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</si>
  <si>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</si>
  <si>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</si>
  <si>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</si>
  <si>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</si>
  <si>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</si>
  <si>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</si>
  <si>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</si>
  <si>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</si>
  <si>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</si>
  <si>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</si>
  <si>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</si>
  <si>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</si>
  <si>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</si>
  <si>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</si>
  <si>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</si>
  <si>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</si>
  <si>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</si>
  <si>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</si>
  <si>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</si>
  <si>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</si>
  <si>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</si>
  <si>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</si>
  <si>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</si>
  <si>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</si>
  <si>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</si>
  <si>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</si>
  <si>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</si>
  <si>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</si>
  <si>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</si>
  <si>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</si>
  <si>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</si>
  <si>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</si>
  <si>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</si>
  <si>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</si>
  <si>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</si>
  <si>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</si>
  <si>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</si>
  <si>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</si>
  <si>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</si>
  <si>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</si>
  <si>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</si>
  <si>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</si>
  <si>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</si>
  <si>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</si>
  <si>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</si>
  <si>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</si>
  <si>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</si>
  <si>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</si>
  <si>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</si>
  <si>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</si>
  <si>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</si>
  <si>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</si>
  <si>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</si>
  <si>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</si>
  <si>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</si>
  <si>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</si>
  <si>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</si>
  <si>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</si>
  <si>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</si>
  <si>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</si>
  <si>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</si>
  <si>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</si>
  <si>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</si>
  <si>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</si>
  <si>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</si>
  <si>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</si>
  <si>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</si>
  <si>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</si>
  <si>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</si>
  <si>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</si>
  <si>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</si>
  <si>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</si>
  <si>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</si>
  <si>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</si>
  <si>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</si>
  <si>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</si>
  <si>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</si>
  <si>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</si>
  <si>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</si>
  <si>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</si>
  <si>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</si>
  <si>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</si>
  <si>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</si>
  <si>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</si>
  <si>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</si>
  <si>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</si>
  <si>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</si>
  <si>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</si>
  <si>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</si>
  <si>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</si>
  <si>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</si>
  <si>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</si>
  <si>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</si>
  <si>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</si>
  <si>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</si>
  <si>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</si>
  <si>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</si>
  <si>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</si>
  <si>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</si>
  <si>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</si>
  <si>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</si>
  <si>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</si>
  <si>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</si>
  <si>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</si>
  <si>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</si>
  <si>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</si>
  <si>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</si>
  <si>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</si>
  <si>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</si>
  <si>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</si>
  <si>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</si>
  <si>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</si>
  <si>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</si>
  <si>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</si>
  <si>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</si>
  <si>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</si>
  <si>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</si>
  <si>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</si>
  <si>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</si>
  <si>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</si>
  <si>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</si>
  <si>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</si>
  <si>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</si>
  <si>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</si>
  <si>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</si>
  <si>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</si>
  <si>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</si>
  <si>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</si>
  <si>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</si>
  <si>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</si>
  <si>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</si>
  <si>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</si>
  <si>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</si>
  <si>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</si>
  <si>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</si>
  <si>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</si>
  <si>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</si>
  <si>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</si>
  <si>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</si>
  <si>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</si>
  <si>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</si>
  <si>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</si>
  <si>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</si>
  <si>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</si>
  <si>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</si>
  <si>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</si>
  <si>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</si>
  <si>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</si>
  <si>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</si>
  <si>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</si>
  <si>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</si>
  <si>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</si>
  <si>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</si>
  <si>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</si>
  <si>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</si>
  <si>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</si>
  <si>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</si>
  <si>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</si>
  <si>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</si>
  <si>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</si>
  <si>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</si>
  <si>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</si>
  <si>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</si>
  <si>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</si>
  <si>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</si>
  <si>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</si>
  <si>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</si>
  <si>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</si>
  <si>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</si>
  <si>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</si>
  <si>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</si>
  <si>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</si>
  <si>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</si>
  <si>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</si>
  <si>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</si>
  <si>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</si>
  <si>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</si>
  <si>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</si>
  <si>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</si>
  <si>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</si>
  <si>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</si>
  <si>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</si>
  <si>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</si>
  <si>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</si>
  <si>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</si>
  <si>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</si>
  <si>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</si>
  <si>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</si>
  <si>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</si>
  <si>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</si>
  <si>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</si>
  <si>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</si>
  <si>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</si>
  <si>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</si>
  <si>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</si>
  <si>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</si>
  <si>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</si>
  <si>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</si>
  <si>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</si>
  <si>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</si>
  <si>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</si>
  <si>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</si>
  <si>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</si>
  <si>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</si>
  <si>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</si>
  <si>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</si>
  <si>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</si>
  <si>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</si>
  <si>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</si>
  <si>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</si>
  <si>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</si>
  <si>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</si>
  <si>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</si>
  <si>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</si>
  <si>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</si>
  <si>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</si>
  <si>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</si>
  <si>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</si>
  <si>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</si>
  <si>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</si>
  <si>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</si>
  <si>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</si>
  <si>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</si>
  <si>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</si>
  <si>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</si>
  <si>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</si>
  <si>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</si>
  <si>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</si>
  <si>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</si>
  <si>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</si>
  <si>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</si>
  <si>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</si>
  <si>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</si>
  <si>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</si>
  <si>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</si>
  <si>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</si>
  <si>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</si>
  <si>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</si>
  <si>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</si>
  <si>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</si>
  <si>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</si>
  <si>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</si>
  <si>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</si>
  <si>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</si>
  <si>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</si>
  <si>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</si>
  <si>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</si>
  <si>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</si>
  <si>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</si>
  <si>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</si>
  <si>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</si>
  <si>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</si>
  <si>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</si>
  <si>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</si>
  <si>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</si>
  <si>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</si>
  <si>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</si>
  <si>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</si>
  <si>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</si>
  <si>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</si>
  <si>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</si>
  <si>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</si>
  <si>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</si>
  <si>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</si>
  <si>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</si>
  <si>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</si>
  <si>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</si>
  <si>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</si>
  <si>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</si>
  <si>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</si>
  <si>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</si>
  <si>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</si>
  <si>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</si>
  <si>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</si>
  <si>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</si>
  <si>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</si>
  <si>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</si>
  <si>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</si>
  <si>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</si>
  <si>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</si>
  <si>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</si>
  <si>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</si>
  <si>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</si>
  <si>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</si>
  <si>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</si>
  <si>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</si>
  <si>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</si>
  <si>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</si>
  <si>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</si>
  <si>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</si>
  <si>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</si>
  <si>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</si>
  <si>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</si>
  <si>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</si>
  <si>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</si>
  <si>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</si>
  <si>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</si>
  <si>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</si>
  <si>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</si>
  <si>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</si>
  <si>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</si>
  <si>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</si>
  <si>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</si>
  <si>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</si>
  <si>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</si>
  <si>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</si>
  <si>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</si>
  <si>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</si>
  <si>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</si>
  <si>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</si>
  <si>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</si>
  <si>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</si>
  <si>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</si>
  <si>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</si>
  <si>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</si>
  <si>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</si>
  <si>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</si>
  <si>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</si>
  <si>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</si>
  <si>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</si>
  <si>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</si>
  <si>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</si>
  <si>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</si>
  <si>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</si>
  <si>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</si>
  <si>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</si>
  <si>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</si>
  <si>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</si>
  <si>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</si>
  <si>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</si>
  <si>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</si>
  <si>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</si>
  <si>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</si>
  <si>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</si>
  <si>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</si>
  <si>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</si>
  <si>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</si>
  <si>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</si>
  <si>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</si>
  <si>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</si>
  <si>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</si>
  <si>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</si>
  <si>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</si>
  <si>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</si>
  <si>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</si>
  <si>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</si>
  <si>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</si>
  <si>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</si>
  <si>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</si>
  <si>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</si>
  <si>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</si>
  <si>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</si>
  <si>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</si>
  <si>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</si>
  <si>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</si>
  <si>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</si>
  <si>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</si>
  <si>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</si>
  <si>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</si>
  <si>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</si>
  <si>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</si>
  <si>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</si>
  <si>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</si>
  <si>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</si>
  <si>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</si>
  <si>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</si>
  <si>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</si>
  <si>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</si>
  <si>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</si>
  <si>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</si>
  <si>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</si>
  <si>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</si>
  <si>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</si>
  <si>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</si>
  <si>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</si>
  <si>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</si>
  <si>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</si>
  <si>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</si>
  <si>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</si>
  <si>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</si>
  <si>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</si>
  <si>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</si>
  <si>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</si>
  <si>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</si>
  <si>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</si>
  <si>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</si>
  <si>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</si>
  <si>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</si>
  <si>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</si>
  <si>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</si>
  <si>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</si>
  <si>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</si>
  <si>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</si>
  <si>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</si>
  <si>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</si>
  <si>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</si>
  <si>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</si>
  <si>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</si>
  <si>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</si>
  <si>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</si>
  <si>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</si>
  <si>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</si>
  <si>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</si>
  <si>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</si>
  <si>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</si>
  <si>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</si>
  <si>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</si>
  <si>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</si>
  <si>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</si>
  <si>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</si>
  <si>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</si>
  <si>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</si>
  <si>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</si>
  <si>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</si>
  <si>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</si>
  <si>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</si>
  <si>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</si>
  <si>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</si>
  <si>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</si>
  <si>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</si>
  <si>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</si>
  <si>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</si>
  <si>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</si>
  <si>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</si>
  <si>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</si>
  <si>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</si>
  <si>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</si>
  <si>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</si>
  <si>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</si>
  <si>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</si>
  <si>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</si>
  <si>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</si>
  <si>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</si>
  <si>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</si>
  <si>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</si>
  <si>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</si>
  <si>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</si>
  <si>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</si>
  <si>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</si>
  <si>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</si>
  <si>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</si>
  <si>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</si>
  <si>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</si>
  <si>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</si>
  <si>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</si>
  <si>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</si>
  <si>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</si>
  <si>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</si>
  <si>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</si>
  <si>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</si>
  <si>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</si>
  <si>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</si>
  <si>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</si>
  <si>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</si>
  <si>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</si>
  <si>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</si>
  <si>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</si>
  <si>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</si>
  <si>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</si>
  <si>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</si>
  <si>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</si>
  <si>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</si>
  <si>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</si>
  <si>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</si>
  <si>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</si>
  <si>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</si>
  <si>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</si>
  <si>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</si>
  <si>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</si>
  <si>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</si>
  <si>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</si>
  <si>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</si>
  <si>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</si>
  <si>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</si>
  <si>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</si>
  <si>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</si>
  <si>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</si>
  <si>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</si>
  <si>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</si>
  <si>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</si>
  <si>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</si>
  <si>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</si>
  <si>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</si>
  <si>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</si>
  <si>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</si>
  <si>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</si>
  <si>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</si>
  <si>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</si>
  <si>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</si>
  <si>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</si>
  <si>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</si>
  <si>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</si>
  <si>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</si>
  <si>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</si>
  <si>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</si>
  <si>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</si>
  <si>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</si>
  <si>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</si>
  <si>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</si>
  <si>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</si>
  <si>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</si>
  <si>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</si>
  <si>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</si>
  <si>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</si>
  <si>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</si>
  <si>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</si>
  <si>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</si>
  <si>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</si>
  <si>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</si>
  <si>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</si>
  <si>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</si>
  <si>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</si>
  <si>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</si>
  <si>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</si>
  <si>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</si>
  <si>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</si>
  <si>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</si>
  <si>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</si>
  <si>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</si>
  <si>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</si>
  <si>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</si>
  <si>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</si>
  <si>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</si>
  <si>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</si>
  <si>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</si>
  <si>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</si>
  <si>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</si>
  <si>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</si>
  <si>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</si>
  <si>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</si>
  <si>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</si>
  <si>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</si>
  <si>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</si>
  <si>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</si>
  <si>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</si>
  <si>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</si>
  <si>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</si>
  <si>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</si>
  <si>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</si>
  <si>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</si>
  <si>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</si>
  <si>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</si>
  <si>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</si>
  <si>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</si>
  <si>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</si>
  <si>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</si>
  <si>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</si>
  <si>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</si>
  <si>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</si>
  <si>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</si>
  <si>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</si>
  <si>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</si>
  <si>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</si>
  <si>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</si>
  <si>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</si>
  <si>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</si>
  <si>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</si>
  <si>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</si>
  <si>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</si>
  <si>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</si>
  <si>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</si>
  <si>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</si>
  <si>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</si>
  <si>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</si>
  <si>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</si>
  <si>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</si>
  <si>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</si>
  <si>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</si>
  <si>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</si>
  <si>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</si>
  <si>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</si>
  <si>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</si>
  <si>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</si>
  <si>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</si>
  <si>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</si>
  <si>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</si>
  <si>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</si>
  <si>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</si>
  <si>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</si>
  <si>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</si>
  <si>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</si>
  <si>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</si>
  <si>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</si>
  <si>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</si>
  <si>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</si>
  <si>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</si>
  <si>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</si>
  <si>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</si>
  <si>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</si>
  <si>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</si>
  <si>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</si>
  <si>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</si>
  <si>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</si>
  <si>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</si>
  <si>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</si>
  <si>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</si>
  <si>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</si>
  <si>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</si>
  <si>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</si>
  <si>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</si>
  <si>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</si>
  <si>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</si>
  <si>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</si>
  <si>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</si>
  <si>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</si>
  <si>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</si>
  <si>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</si>
  <si>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</si>
  <si>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</si>
  <si>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</si>
  <si>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</si>
  <si>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</si>
  <si>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</si>
  <si>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</si>
  <si>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</si>
  <si>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</si>
  <si>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</si>
  <si>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</si>
  <si>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</si>
  <si>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</si>
  <si>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</si>
  <si>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</si>
  <si>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</si>
  <si>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</si>
  <si>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</si>
  <si>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</si>
  <si>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</si>
  <si>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</si>
  <si>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</si>
  <si>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</si>
  <si>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</si>
  <si>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</si>
  <si>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</si>
  <si>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</si>
  <si>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</si>
  <si>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</si>
  <si>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</si>
  <si>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</si>
  <si>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</si>
  <si>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</si>
  <si>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</si>
  <si>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</si>
  <si>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</si>
  <si>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</si>
  <si>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</si>
  <si>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</si>
  <si>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</si>
  <si>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</si>
  <si>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</si>
  <si>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</si>
  <si>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</si>
  <si>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</si>
  <si>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</si>
  <si>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</si>
  <si>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</si>
  <si>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</si>
  <si>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</si>
  <si>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</si>
  <si>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</si>
  <si>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</si>
  <si>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</si>
  <si>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</si>
  <si>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</si>
  <si>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</si>
  <si>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</si>
  <si>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</si>
  <si>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</si>
  <si>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</si>
  <si>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</si>
  <si>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</si>
  <si>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</si>
  <si>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</si>
  <si>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</si>
  <si>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</si>
  <si>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</si>
  <si>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</si>
  <si>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</si>
  <si>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</si>
  <si>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</si>
  <si>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</si>
  <si>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</si>
  <si>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</si>
  <si>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</si>
  <si>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</si>
  <si>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</si>
  <si>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</si>
  <si>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</si>
  <si>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</si>
  <si>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</si>
  <si>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</si>
  <si>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</si>
  <si>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</si>
  <si>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</si>
  <si>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</si>
  <si>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</si>
  <si>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</si>
  <si>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</si>
  <si>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</si>
  <si>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</si>
  <si>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</si>
  <si>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</si>
  <si>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</si>
  <si>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</si>
  <si>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</si>
  <si>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</si>
  <si>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</si>
  <si>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</si>
  <si>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</si>
  <si>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</si>
  <si>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</si>
  <si>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</si>
  <si>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</si>
  <si>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</si>
  <si>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</si>
  <si>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</si>
  <si>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</si>
  <si>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</si>
  <si>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</si>
  <si>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</si>
  <si>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</si>
  <si>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</si>
  <si>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</si>
  <si>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</si>
  <si>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</si>
  <si>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</si>
  <si>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</si>
  <si>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</si>
  <si>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</si>
  <si>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</si>
  <si>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</si>
  <si>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</si>
  <si>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</si>
  <si>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</si>
  <si>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</si>
  <si>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</si>
  <si>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</si>
  <si>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</si>
  <si>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</si>
  <si>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</si>
  <si>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</si>
  <si>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</si>
  <si>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</si>
  <si>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</si>
  <si>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</si>
  <si>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</si>
  <si>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</si>
  <si>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</si>
  <si>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</si>
  <si>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</si>
  <si>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</si>
  <si>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</si>
  <si>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</si>
  <si>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</si>
  <si>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</si>
  <si>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</si>
  <si>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</si>
  <si>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</si>
  <si>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</si>
  <si>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</si>
  <si>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</si>
  <si>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</si>
  <si>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</si>
  <si>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</si>
  <si>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</si>
  <si>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</si>
  <si>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</si>
  <si>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</si>
  <si>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</si>
  <si>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</si>
  <si>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</si>
  <si>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</si>
  <si>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</si>
  <si>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</si>
  <si>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</si>
  <si>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</si>
  <si>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</si>
  <si>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</si>
  <si>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</si>
  <si>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</si>
  <si>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</si>
  <si>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</si>
  <si>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</si>
  <si>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</si>
  <si>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</si>
  <si>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</si>
  <si>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</si>
  <si>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</si>
  <si>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</si>
  <si>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</si>
  <si>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</si>
  <si>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</si>
  <si>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</si>
  <si>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</si>
  <si>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</si>
  <si>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</si>
  <si>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</si>
  <si>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</si>
  <si>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</si>
  <si>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</si>
  <si>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</si>
  <si>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</si>
  <si>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</si>
  <si>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</si>
  <si>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</si>
  <si>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</si>
  <si>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</si>
  <si>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</si>
  <si>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</si>
  <si>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</si>
  <si>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</si>
  <si>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</si>
  <si>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</si>
  <si>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</si>
  <si>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</si>
  <si>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</si>
  <si>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</si>
  <si>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</si>
  <si>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</si>
  <si>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</si>
  <si>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</si>
  <si>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</si>
  <si>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</si>
  <si>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</si>
  <si>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</si>
  <si>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</si>
  <si>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</si>
  <si>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</si>
  <si>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</si>
  <si>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</si>
  <si>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</si>
  <si>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</si>
  <si>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</si>
  <si>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</si>
  <si>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</si>
  <si>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</si>
  <si>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</si>
  <si>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</si>
  <si>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</si>
  <si>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</si>
  <si>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</si>
  <si>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</si>
  <si>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</si>
  <si>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</si>
  <si>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</si>
  <si>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</si>
  <si>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</si>
  <si>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</si>
  <si>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</si>
  <si>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</si>
  <si>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</si>
  <si>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</si>
  <si>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</si>
  <si>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</si>
  <si>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</si>
  <si>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</si>
  <si>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</si>
  <si>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</si>
  <si>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</si>
  <si>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</si>
  <si>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</si>
  <si>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</si>
  <si>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</si>
  <si>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</si>
  <si>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</si>
  <si>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</si>
  <si>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</si>
  <si>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</si>
  <si>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</si>
  <si>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</si>
  <si>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</si>
  <si>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</si>
  <si>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</si>
  <si>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</si>
  <si>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</si>
  <si>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</si>
  <si>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</si>
  <si>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</si>
  <si>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</si>
  <si>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</si>
  <si>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</si>
  <si>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</si>
  <si>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</si>
  <si>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</si>
  <si>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</si>
  <si>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</si>
  <si>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</si>
  <si>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</si>
  <si>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</si>
  <si>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</si>
  <si>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</si>
  <si>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</si>
  <si>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</si>
  <si>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</si>
  <si>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</si>
  <si>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</si>
  <si>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</si>
  <si>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</si>
  <si>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</si>
  <si>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</si>
  <si>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</si>
  <si>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</si>
  <si>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</si>
  <si>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</si>
  <si>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</si>
  <si>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</si>
  <si>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</si>
  <si>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</si>
  <si>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</si>
  <si>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</si>
  <si>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</si>
  <si>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</si>
  <si>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</si>
  <si>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</si>
  <si>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</si>
  <si>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</si>
  <si>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</si>
  <si>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</si>
  <si>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</si>
  <si>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</si>
  <si>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</si>
  <si>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</si>
  <si>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</si>
  <si>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</si>
  <si>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</si>
  <si>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</si>
  <si>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</si>
  <si>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</si>
  <si>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</si>
  <si>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</si>
  <si>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</si>
  <si>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</si>
  <si>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</si>
  <si>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</si>
  <si>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</si>
  <si>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</si>
  <si>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</si>
  <si>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</si>
  <si>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</si>
  <si>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</si>
  <si>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</si>
  <si>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</si>
  <si>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</si>
  <si>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</si>
  <si>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</si>
  <si>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</si>
  <si>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</si>
  <si>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</si>
  <si>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</si>
  <si>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</si>
  <si>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</si>
  <si>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</si>
  <si>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</si>
  <si>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</si>
  <si>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</si>
  <si>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</si>
  <si>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</si>
  <si>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</si>
  <si>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</si>
  <si>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</si>
  <si>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</si>
  <si>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</si>
  <si>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</si>
  <si>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</si>
  <si>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</si>
  <si>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</si>
  <si>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</si>
  <si>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</si>
  <si>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</si>
  <si>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</si>
  <si>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</si>
  <si>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</si>
  <si>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</si>
  <si>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</si>
  <si>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</si>
  <si>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</si>
  <si>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</si>
  <si>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</si>
  <si>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</si>
  <si>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</si>
  <si>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</si>
  <si>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</si>
  <si>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</si>
  <si>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</si>
  <si>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</si>
  <si>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</si>
  <si>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</si>
  <si>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</si>
  <si>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</si>
  <si>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</si>
  <si>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</si>
  <si>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</si>
  <si>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</si>
  <si>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</si>
  <si>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</si>
  <si>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</si>
  <si>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</si>
  <si>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</si>
  <si>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</si>
  <si>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</si>
  <si>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</si>
  <si>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</si>
  <si>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</si>
  <si>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</si>
  <si>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</si>
  <si>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</si>
  <si>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</si>
  <si>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</si>
  <si>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</si>
  <si>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</si>
  <si>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</si>
  <si>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</si>
  <si>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</si>
  <si>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</si>
  <si>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</si>
  <si>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</si>
  <si>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</si>
  <si>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</si>
  <si>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</si>
  <si>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</si>
  <si>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</si>
  <si>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</si>
  <si>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</si>
  <si>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</si>
  <si>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</si>
  <si>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</si>
  <si>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</si>
  <si>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</si>
  <si>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</si>
  <si>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</si>
  <si>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</si>
  <si>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</si>
  <si>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</si>
  <si>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</si>
  <si>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</si>
  <si>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</si>
  <si>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</si>
  <si>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</si>
  <si>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</si>
  <si>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</si>
  <si>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</si>
  <si>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</si>
  <si>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</si>
  <si>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</si>
  <si>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</si>
  <si>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</si>
  <si>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</si>
  <si>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</si>
  <si>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</si>
  <si>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</si>
  <si>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</si>
  <si>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</si>
  <si>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</si>
  <si>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</si>
  <si>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</si>
  <si>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</si>
  <si>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</si>
  <si>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</si>
  <si>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</si>
  <si>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</si>
  <si>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</si>
  <si>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</si>
  <si>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</si>
  <si>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</si>
  <si>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</si>
  <si>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</si>
  <si>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</si>
  <si>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</si>
  <si>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</si>
  <si>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</si>
  <si>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</si>
  <si>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</si>
  <si>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</si>
  <si>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</si>
  <si>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</si>
  <si>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</si>
  <si>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</si>
  <si>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</si>
  <si>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</si>
  <si>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</si>
  <si>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</si>
  <si>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</si>
  <si>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</si>
  <si>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</si>
  <si>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</si>
  <si>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</si>
  <si>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</si>
  <si>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</si>
  <si>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</si>
  <si>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</si>
  <si>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</si>
  <si>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</si>
  <si>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</si>
  <si>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</si>
  <si>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</si>
  <si>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</si>
  <si>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</si>
  <si>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</si>
  <si>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</si>
  <si>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</si>
  <si>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</si>
  <si>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</si>
  <si>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</si>
  <si>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</si>
  <si>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</si>
  <si>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</si>
  <si>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</si>
  <si>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</si>
  <si>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</si>
  <si>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</si>
  <si>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</si>
  <si>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</si>
  <si>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</si>
  <si>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</si>
  <si>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</si>
  <si>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</si>
  <si>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</si>
  <si>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</si>
  <si>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</si>
  <si>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</si>
  <si>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</si>
  <si>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</si>
  <si>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</si>
  <si>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</si>
  <si>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</si>
  <si>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</si>
  <si>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</si>
  <si>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</si>
  <si>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</si>
  <si>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</si>
  <si>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</si>
  <si>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</si>
  <si>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</si>
  <si>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</si>
  <si>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</si>
  <si>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</si>
  <si>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</si>
  <si>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</si>
  <si>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</si>
  <si>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</si>
  <si>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</si>
  <si>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</si>
  <si>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</si>
  <si>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</si>
  <si>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</si>
  <si>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</si>
  <si>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</si>
  <si>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</si>
  <si>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</si>
  <si>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</si>
  <si>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</si>
  <si>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</si>
  <si>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</si>
  <si>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</si>
  <si>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</si>
  <si>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</si>
  <si>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</si>
  <si>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</si>
  <si>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</si>
  <si>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</si>
  <si>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</si>
  <si>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</si>
  <si>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</si>
  <si>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</si>
  <si>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</si>
  <si>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</si>
  <si>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</si>
  <si>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</si>
  <si>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</si>
  <si>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</si>
  <si>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</si>
  <si>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</si>
  <si>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</si>
  <si>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</si>
  <si>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</si>
  <si>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</si>
  <si>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</si>
  <si>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</si>
  <si>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</si>
  <si>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</si>
  <si>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</si>
  <si>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</si>
  <si>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</si>
  <si>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</si>
  <si>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</si>
  <si>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</si>
  <si>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</si>
  <si>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</si>
  <si>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</si>
  <si>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</si>
  <si>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</si>
  <si>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</si>
  <si>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</si>
  <si>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</si>
  <si>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</si>
  <si>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</si>
  <si>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</si>
  <si>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</si>
  <si>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</si>
  <si>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</si>
  <si>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</si>
  <si>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</si>
  <si>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</si>
  <si>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</si>
  <si>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</si>
  <si>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</si>
  <si>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</si>
  <si>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</si>
  <si>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</si>
  <si>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</si>
  <si>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</si>
  <si>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</si>
  <si>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</si>
  <si>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</si>
  <si>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</si>
  <si>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</si>
  <si>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</si>
  <si>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</si>
  <si>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</si>
  <si>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</si>
  <si>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</si>
  <si>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</si>
  <si>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</si>
  <si>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</si>
  <si>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</si>
  <si>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</si>
  <si>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</si>
  <si>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</si>
  <si>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</si>
  <si>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</si>
  <si>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</si>
  <si>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</si>
  <si>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</si>
  <si>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</si>
  <si>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</si>
  <si>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</si>
  <si>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</si>
  <si>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</si>
  <si>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</si>
  <si>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</si>
  <si>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</si>
  <si>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</si>
  <si>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</si>
  <si>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</si>
  <si>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</si>
  <si>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</si>
  <si>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</si>
  <si>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</si>
  <si>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</si>
  <si>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</si>
  <si>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</si>
  <si>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</si>
  <si>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</si>
  <si>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</si>
  <si>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</si>
  <si>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</si>
  <si>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</si>
  <si>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</si>
  <si>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</si>
  <si>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</si>
  <si>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</si>
  <si>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</si>
  <si>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</si>
  <si>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</si>
  <si>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</si>
  <si>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</si>
  <si>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</si>
  <si>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</si>
  <si>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</si>
  <si>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</si>
  <si>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</si>
  <si>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</si>
  <si>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</si>
  <si>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</si>
  <si>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</si>
  <si>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</si>
  <si>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</si>
  <si>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</si>
  <si>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</si>
  <si>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</si>
  <si>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</si>
  <si>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</si>
  <si>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</si>
  <si>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</si>
  <si>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</si>
  <si>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</si>
  <si>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</si>
  <si>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</si>
  <si>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</si>
  <si>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</si>
  <si>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</si>
  <si>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</si>
  <si>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</si>
  <si>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</si>
  <si>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</si>
  <si>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</si>
  <si>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</si>
  <si>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</si>
  <si>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</si>
  <si>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</si>
  <si>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</si>
  <si>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</si>
  <si>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</si>
  <si>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</si>
  <si>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</si>
  <si>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</si>
  <si>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</si>
  <si>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</si>
  <si>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</si>
  <si>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</si>
  <si>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</si>
  <si>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</si>
  <si>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</si>
  <si>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</si>
  <si>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</si>
  <si>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</si>
  <si>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</si>
  <si>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</si>
  <si>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</si>
  <si>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</si>
  <si>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</si>
  <si>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</si>
  <si>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</si>
  <si>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</si>
  <si>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</si>
  <si>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</si>
  <si>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</si>
  <si>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</si>
  <si>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</si>
  <si>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</si>
  <si>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</si>
  <si>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</si>
  <si>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</si>
  <si>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</si>
  <si>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</si>
  <si>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</si>
  <si>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</si>
  <si>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</si>
  <si>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</si>
  <si>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</si>
  <si>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</si>
  <si>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</si>
  <si>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</si>
  <si>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</si>
  <si>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</si>
  <si>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</si>
  <si>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</si>
  <si>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</si>
  <si>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</si>
  <si>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</si>
  <si>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</si>
  <si>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</si>
  <si>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</si>
  <si>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</si>
  <si>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</si>
  <si>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</si>
  <si>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</si>
  <si>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</si>
  <si>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</si>
  <si>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</si>
  <si>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</si>
  <si>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</si>
  <si>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</si>
  <si>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</si>
  <si>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</si>
  <si>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</si>
  <si>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</si>
  <si>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</si>
  <si>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</si>
  <si>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</si>
  <si>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</si>
  <si>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</si>
  <si>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</si>
  <si>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</si>
  <si>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</si>
  <si>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</si>
  <si>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</si>
  <si>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</si>
  <si>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</si>
  <si>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</si>
  <si>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</si>
  <si>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</si>
  <si>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</si>
  <si>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</si>
  <si>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</si>
  <si>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</si>
  <si>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</si>
  <si>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</si>
  <si>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</si>
  <si>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</si>
  <si>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</si>
  <si>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</si>
  <si>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</si>
  <si>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</si>
  <si>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</si>
  <si>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</si>
  <si>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</si>
  <si>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</si>
  <si>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</si>
  <si>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</si>
  <si>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</si>
  <si>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</si>
  <si>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</si>
  <si>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</si>
  <si>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</si>
  <si>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</si>
  <si>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</si>
  <si>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</si>
  <si>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</si>
  <si>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</si>
  <si>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</si>
  <si>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</si>
  <si>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</si>
  <si>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</si>
  <si>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</si>
  <si>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</si>
  <si>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</si>
  <si>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</si>
  <si>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</si>
  <si>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</si>
  <si>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</si>
  <si>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</si>
  <si>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</si>
  <si>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</si>
  <si>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</si>
  <si>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</si>
  <si>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</si>
  <si>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</si>
  <si>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</si>
  <si>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</si>
  <si>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</si>
  <si>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</si>
  <si>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</si>
  <si>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</si>
  <si>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</si>
  <si>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</si>
  <si>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</si>
  <si>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</si>
  <si>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</si>
  <si>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</si>
  <si>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</si>
  <si>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</si>
  <si>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</si>
  <si>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</si>
  <si>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</si>
  <si>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</si>
  <si>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</si>
  <si>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</si>
  <si>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</si>
  <si>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</si>
  <si>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</si>
  <si>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</si>
  <si>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</si>
  <si>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</si>
  <si>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</si>
  <si>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</si>
  <si>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</si>
  <si>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</si>
  <si>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</si>
  <si>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</si>
  <si>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</si>
  <si>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</si>
  <si>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</si>
  <si>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</si>
  <si>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</si>
  <si>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</si>
  <si>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</si>
  <si>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</si>
  <si>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</si>
  <si>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</si>
  <si>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</si>
  <si>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</si>
  <si>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</si>
  <si>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</si>
  <si>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</si>
  <si>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</si>
  <si>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</si>
  <si>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</si>
  <si>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</si>
  <si>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</si>
  <si>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</si>
  <si>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</si>
  <si>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</si>
  <si>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</si>
  <si>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</si>
  <si>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</si>
  <si>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</si>
  <si>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</si>
  <si>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</si>
  <si>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</si>
  <si>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</si>
  <si>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</si>
  <si>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</si>
  <si>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</si>
  <si>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</si>
  <si>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</si>
  <si>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</si>
  <si>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</si>
  <si>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</si>
  <si>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</si>
  <si>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</si>
  <si>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</si>
  <si>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</si>
  <si>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</si>
  <si>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</si>
  <si>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</si>
  <si>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</si>
  <si>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</si>
  <si>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</si>
  <si>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</si>
  <si>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</si>
  <si>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</si>
  <si>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</si>
  <si>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</si>
  <si>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</si>
  <si>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</si>
  <si>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</si>
  <si>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</si>
  <si>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</si>
  <si>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</si>
  <si>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</si>
  <si>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</si>
  <si>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</si>
  <si>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</si>
  <si>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</si>
  <si>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</si>
  <si>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</si>
  <si>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</si>
  <si>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</si>
  <si>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</si>
  <si>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</si>
  <si>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</si>
  <si>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</si>
  <si>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</si>
  <si>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</si>
  <si>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</si>
  <si>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</si>
  <si>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</si>
  <si>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</si>
  <si>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</si>
  <si>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</si>
  <si>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</si>
  <si>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</si>
  <si>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</si>
  <si>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</si>
  <si>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</si>
  <si>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</si>
  <si>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</si>
  <si>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</si>
  <si>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</si>
  <si>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</si>
  <si>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</si>
  <si>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</si>
  <si>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</si>
  <si>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</si>
  <si>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</si>
  <si>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</si>
  <si>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</si>
  <si>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</si>
  <si>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</si>
  <si>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</si>
  <si>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</si>
  <si>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</si>
  <si>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</si>
  <si>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</si>
  <si>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</si>
  <si>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</si>
  <si>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</si>
  <si>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</si>
  <si>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</si>
  <si>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</si>
  <si>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</si>
  <si>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</si>
  <si>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</si>
  <si>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</si>
  <si>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</si>
  <si>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</si>
  <si>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</si>
  <si>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</si>
  <si>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</si>
  <si>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</si>
  <si>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</si>
  <si>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</si>
  <si>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</si>
  <si>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</si>
  <si>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</si>
  <si>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</si>
  <si>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</si>
  <si>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</si>
  <si>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</si>
  <si>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</si>
  <si>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</si>
  <si>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</si>
  <si>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</si>
  <si>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</si>
  <si>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</si>
  <si>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</si>
  <si>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</si>
  <si>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</si>
  <si>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</si>
  <si>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</si>
  <si>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</si>
  <si>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</si>
  <si>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</si>
  <si>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</si>
  <si>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</si>
  <si>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</si>
  <si>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</si>
  <si>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</si>
  <si>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</si>
  <si>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</si>
  <si>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</si>
  <si>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</si>
  <si>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</si>
  <si>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</si>
  <si>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</si>
  <si>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</si>
  <si>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</si>
  <si>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</si>
  <si>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</si>
  <si>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</si>
  <si>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</si>
  <si>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</si>
  <si>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</si>
  <si>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</si>
  <si>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</si>
  <si>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</si>
  <si>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</si>
  <si>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</si>
  <si>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</si>
  <si>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</si>
  <si>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</si>
  <si>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</si>
  <si>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</si>
  <si>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</si>
  <si>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</si>
  <si>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</si>
  <si>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</si>
  <si>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</si>
  <si>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</si>
  <si>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</si>
  <si>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</si>
  <si>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</si>
  <si>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</si>
  <si>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</si>
  <si>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</si>
  <si>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</si>
  <si>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</si>
  <si>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</si>
  <si>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</si>
  <si>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</si>
  <si>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</si>
  <si>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</si>
  <si>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</si>
  <si>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</si>
  <si>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</si>
  <si>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</si>
  <si>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</si>
  <si>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</si>
  <si>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</si>
  <si>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</si>
  <si>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</si>
  <si>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</si>
  <si>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</si>
  <si>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</si>
  <si>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</si>
  <si>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</si>
  <si>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</si>
  <si>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</si>
  <si>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</si>
  <si>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</si>
  <si>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</si>
  <si>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</si>
  <si>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</si>
  <si>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</si>
  <si>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</si>
  <si>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</si>
  <si>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</si>
  <si>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</si>
  <si>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</si>
  <si>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</si>
  <si>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</si>
  <si>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</si>
  <si>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</si>
  <si>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</si>
  <si>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</si>
  <si>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</si>
  <si>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</si>
  <si>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</si>
  <si>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</si>
  <si>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</si>
  <si>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</si>
  <si>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</si>
  <si>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</si>
  <si>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</si>
  <si>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</si>
  <si>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</si>
  <si>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</si>
  <si>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</si>
  <si>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</si>
  <si>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</si>
  <si>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</si>
  <si>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</si>
  <si>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</si>
  <si>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</si>
  <si>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</si>
  <si>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</si>
  <si>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</si>
  <si>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</si>
  <si>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</si>
  <si>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</si>
  <si>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</si>
  <si>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</si>
  <si>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</si>
  <si>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</si>
  <si>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</si>
  <si>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</si>
  <si>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</si>
  <si>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</si>
  <si>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</si>
  <si>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</si>
  <si>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</si>
  <si>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</si>
  <si>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</si>
  <si>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</si>
  <si>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</si>
  <si>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</si>
  <si>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</si>
  <si>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</si>
  <si>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</si>
  <si>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</si>
  <si>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</si>
  <si>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</si>
  <si>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</si>
  <si>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</si>
  <si>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</si>
  <si>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</si>
  <si>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</si>
  <si>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</si>
  <si>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</si>
  <si>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</si>
  <si>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</si>
  <si>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</si>
  <si>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</si>
  <si>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</si>
  <si>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</si>
  <si>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</si>
  <si>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</si>
  <si>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</si>
  <si>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</si>
  <si>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</si>
  <si>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</si>
  <si>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</si>
  <si>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</si>
  <si>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</si>
  <si>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</si>
  <si>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</si>
  <si>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</si>
  <si>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</si>
  <si>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</si>
  <si>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</si>
  <si>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</si>
  <si>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</si>
  <si>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</si>
  <si>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</si>
  <si>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</si>
  <si>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</si>
  <si>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</si>
  <si>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</si>
  <si>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</si>
  <si>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</si>
  <si>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</si>
  <si>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</si>
  <si>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</si>
  <si>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</si>
  <si>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</si>
  <si>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</si>
  <si>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</si>
  <si>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</si>
  <si>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</si>
  <si>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</si>
  <si>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</si>
  <si>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</si>
  <si>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</si>
  <si>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</si>
  <si>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</si>
  <si>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</si>
  <si>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</si>
  <si>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</si>
  <si>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</si>
  <si>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</si>
  <si>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</si>
  <si>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</si>
  <si>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</si>
  <si>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</si>
  <si>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</si>
  <si>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</si>
  <si>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</si>
  <si>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</si>
  <si>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</si>
  <si>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</si>
  <si>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</si>
  <si>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</si>
  <si>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</si>
  <si>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</si>
  <si>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</si>
  <si>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</si>
  <si>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</si>
  <si>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</si>
  <si>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</si>
  <si>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</si>
  <si>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</si>
  <si>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</si>
  <si>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</si>
  <si>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</si>
  <si>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</si>
  <si>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</si>
  <si>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</si>
  <si>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</si>
  <si>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</si>
  <si>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</si>
  <si>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</si>
  <si>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</si>
  <si>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</si>
  <si>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</si>
  <si>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</si>
  <si>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</si>
  <si>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</si>
  <si>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</si>
  <si>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</si>
  <si>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</si>
  <si>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</si>
  <si>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</si>
  <si>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</si>
  <si>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</si>
  <si>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</si>
  <si>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</si>
  <si>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</si>
  <si>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</si>
  <si>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</si>
  <si>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</si>
  <si>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</si>
  <si>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</si>
  <si>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</si>
  <si>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</si>
  <si>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</si>
  <si>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</si>
  <si>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</si>
  <si>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</si>
  <si>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</si>
  <si>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</si>
  <si>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</si>
  <si>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</si>
  <si>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</si>
  <si>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</si>
  <si>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</si>
  <si>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</si>
  <si>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</si>
  <si>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</si>
  <si>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</si>
  <si>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</si>
  <si>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</si>
  <si>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</si>
  <si>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</si>
  <si>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</si>
  <si>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</si>
  <si>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</si>
  <si>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</si>
  <si>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</si>
  <si>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</si>
  <si>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</si>
  <si>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</si>
  <si>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</si>
  <si>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</si>
  <si>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</si>
  <si>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</si>
  <si>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</si>
  <si>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</si>
  <si>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</si>
  <si>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</si>
  <si>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</si>
  <si>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</si>
  <si>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</si>
  <si>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</si>
  <si>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</si>
  <si>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</si>
  <si>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</si>
  <si>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</si>
  <si>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</si>
  <si>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</si>
  <si>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</si>
  <si>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</si>
  <si>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</si>
  <si>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</si>
  <si>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</si>
  <si>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</si>
  <si>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</si>
  <si>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</si>
  <si>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</si>
  <si>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</si>
  <si>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</si>
  <si>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</si>
  <si>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</si>
  <si>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</si>
  <si>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</si>
  <si>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</si>
  <si>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</si>
  <si>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</si>
  <si>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</si>
  <si>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</si>
  <si>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</si>
  <si>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</si>
  <si>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</si>
  <si>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</si>
  <si>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</si>
  <si>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</si>
  <si>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</si>
  <si>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</si>
  <si>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</si>
  <si>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</si>
  <si>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</si>
  <si>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</si>
  <si>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</si>
  <si>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</si>
  <si>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</si>
  <si>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</si>
  <si>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</si>
  <si>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</si>
  <si>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</si>
  <si>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</si>
  <si>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</si>
  <si>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</si>
  <si>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</si>
  <si>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</si>
  <si>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</si>
  <si>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</si>
  <si>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</si>
  <si>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</si>
  <si>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</si>
  <si>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</si>
  <si>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</si>
  <si>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</si>
  <si>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</si>
  <si>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</si>
  <si>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</si>
  <si>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</si>
  <si>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</si>
  <si>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</si>
  <si>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</si>
  <si>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</si>
  <si>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</si>
  <si>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</si>
  <si>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</si>
  <si>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</si>
  <si>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</si>
  <si>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</si>
  <si>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</si>
  <si>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</si>
  <si>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</si>
  <si>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</si>
  <si>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</si>
  <si>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</si>
  <si>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</si>
  <si>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</si>
  <si>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</si>
  <si>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</si>
  <si>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</si>
  <si>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</si>
  <si>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</si>
  <si>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</si>
  <si>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</si>
  <si>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</si>
  <si>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</si>
  <si>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</si>
  <si>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</si>
  <si>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</si>
  <si>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</si>
  <si>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</si>
  <si>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</si>
  <si>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</si>
  <si>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</si>
  <si>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</si>
  <si>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</si>
  <si>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</si>
  <si>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</si>
  <si>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</si>
  <si>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</si>
  <si>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</si>
  <si>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</si>
  <si>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</si>
  <si>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</si>
  <si>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</si>
  <si>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</si>
  <si>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</si>
  <si>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</si>
  <si>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</si>
  <si>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</si>
  <si>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</si>
  <si>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</si>
  <si>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</si>
  <si>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</si>
  <si>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</si>
  <si>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</si>
  <si>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</si>
  <si>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</si>
  <si>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</si>
  <si>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</si>
  <si>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</si>
  <si>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</si>
  <si>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</si>
  <si>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</si>
  <si>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</si>
  <si>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</si>
  <si>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</si>
  <si>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</si>
  <si>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</si>
  <si>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</si>
  <si>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</si>
  <si>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</si>
  <si>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</si>
  <si>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</si>
  <si>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</si>
  <si>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</si>
  <si>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</si>
  <si>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</si>
  <si>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</si>
  <si>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</si>
  <si>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</si>
  <si>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</si>
  <si>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</si>
  <si>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</si>
  <si>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</si>
  <si>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</si>
  <si>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</si>
  <si>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</si>
  <si>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</si>
  <si>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</si>
  <si>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</si>
  <si>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</si>
  <si>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</si>
  <si>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</si>
  <si>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</si>
  <si>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</si>
  <si>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</si>
  <si>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</si>
  <si>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</si>
  <si>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</si>
  <si>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</si>
  <si>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</si>
  <si>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</si>
  <si>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</si>
  <si>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</si>
  <si>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</si>
  <si>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</si>
  <si>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</si>
  <si>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</si>
  <si>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</si>
  <si>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</si>
  <si>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</si>
  <si>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</si>
  <si>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</si>
  <si>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</si>
  <si>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</si>
  <si>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</si>
  <si>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</si>
  <si>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</si>
  <si>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</si>
  <si>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</si>
  <si>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</si>
  <si>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</si>
  <si>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</si>
  <si>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</si>
  <si>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</si>
  <si>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</si>
  <si>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</si>
  <si>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</si>
  <si>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</si>
  <si>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</si>
  <si>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</si>
  <si>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</si>
  <si>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</si>
  <si>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</si>
  <si>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</si>
  <si>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</si>
  <si>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</si>
  <si>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</si>
  <si>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</si>
  <si>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</si>
  <si>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</si>
  <si>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</si>
  <si>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</si>
  <si>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</si>
  <si>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</si>
  <si>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</si>
  <si>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</si>
  <si>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</si>
  <si>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</si>
  <si>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</si>
  <si>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</si>
  <si>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</si>
  <si>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</si>
  <si>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</si>
  <si>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</si>
  <si>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</si>
  <si>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</si>
  <si>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</si>
  <si>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</si>
  <si>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</si>
  <si>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</si>
  <si>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</si>
  <si>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</si>
  <si>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</si>
  <si>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</si>
  <si>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</si>
  <si>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</si>
  <si>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</si>
  <si>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</si>
  <si>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</si>
  <si>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</si>
  <si>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</si>
  <si>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</si>
  <si>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</si>
  <si>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</si>
  <si>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</si>
  <si>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</si>
  <si>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</si>
  <si>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</si>
  <si>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</si>
  <si>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</si>
  <si>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</si>
  <si>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</si>
  <si>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</si>
  <si>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</si>
  <si>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</si>
  <si>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</si>
  <si>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</si>
  <si>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</si>
  <si>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</si>
  <si>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</si>
  <si>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</si>
  <si>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</si>
  <si>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</si>
  <si>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</si>
  <si>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</si>
  <si>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</si>
  <si>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</si>
  <si>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</si>
  <si>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</si>
  <si>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</si>
  <si>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</si>
  <si>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</si>
  <si>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</si>
  <si>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</si>
  <si>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</si>
  <si>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</si>
  <si>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</si>
  <si>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</si>
  <si>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</si>
  <si>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</si>
  <si>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</si>
  <si>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</si>
  <si>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</si>
  <si>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</si>
  <si>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</si>
  <si>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</si>
  <si>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</si>
  <si>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</si>
  <si>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</si>
  <si>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</si>
  <si>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</si>
  <si>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</si>
  <si>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</si>
  <si>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</si>
  <si>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</si>
  <si>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</si>
  <si>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</si>
  <si>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</si>
  <si>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</si>
  <si>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</si>
  <si>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</si>
  <si>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</si>
  <si>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</si>
  <si>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</si>
  <si>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</si>
  <si>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</si>
  <si>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</si>
  <si>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</si>
  <si>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</si>
  <si>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</si>
  <si>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</si>
  <si>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</si>
  <si>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</si>
  <si>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</si>
  <si>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</si>
  <si>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</si>
  <si>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</si>
  <si>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</si>
  <si>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</si>
  <si>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</si>
  <si>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</si>
  <si>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</si>
  <si>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</si>
  <si>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</si>
  <si>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</si>
  <si>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</si>
  <si>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</si>
  <si>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</si>
  <si>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</si>
  <si>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</si>
  <si>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</si>
  <si>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</si>
  <si>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</si>
  <si>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</si>
  <si>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</si>
  <si>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</si>
  <si>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</si>
  <si>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</si>
  <si>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</si>
  <si>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</si>
  <si>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</si>
  <si>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</si>
  <si>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</si>
  <si>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</si>
  <si>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</si>
  <si>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</si>
  <si>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</si>
  <si>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</si>
  <si>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</si>
  <si>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</si>
  <si>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</si>
  <si>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</si>
  <si>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</si>
  <si>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</si>
  <si>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</si>
  <si>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</si>
  <si>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</si>
  <si>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</si>
  <si>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</si>
  <si>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</si>
  <si>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</si>
  <si>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</si>
  <si>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</si>
  <si>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</si>
  <si>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</si>
  <si>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</si>
  <si>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</si>
  <si>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</si>
  <si>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</si>
  <si>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</si>
  <si>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</si>
  <si>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</si>
  <si>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</si>
  <si>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</si>
  <si>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</si>
  <si>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</si>
  <si>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</si>
  <si>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</si>
  <si>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</si>
  <si>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</si>
  <si>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</si>
  <si>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</si>
  <si>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</si>
  <si>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</si>
  <si>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</si>
  <si>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</si>
  <si>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</si>
  <si>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</si>
  <si>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</si>
  <si>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</si>
  <si>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</si>
  <si>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</si>
  <si>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</si>
  <si>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</si>
  <si>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</si>
  <si>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</si>
  <si>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</si>
  <si>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</si>
  <si>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</si>
  <si>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</si>
  <si>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</si>
  <si>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</si>
  <si>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</si>
  <si>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</si>
  <si>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</si>
  <si>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</si>
  <si>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</si>
  <si>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</si>
  <si>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</si>
  <si>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</si>
  <si>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</si>
  <si>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</si>
  <si>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</si>
  <si>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</si>
  <si>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</si>
  <si>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</si>
  <si>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</si>
  <si>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</si>
  <si>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</si>
  <si>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</si>
  <si>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</si>
  <si>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</si>
  <si>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</si>
  <si>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</si>
  <si>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</si>
  <si>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</si>
  <si>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</si>
  <si>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</si>
  <si>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</si>
  <si>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</si>
  <si>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</si>
  <si>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</si>
  <si>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</si>
  <si>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</si>
  <si>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</si>
  <si>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</si>
  <si>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</si>
  <si>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</si>
  <si>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</si>
  <si>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</si>
  <si>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</si>
  <si>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</si>
  <si>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</si>
  <si>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</si>
  <si>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</si>
  <si>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</si>
  <si>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</si>
  <si>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</si>
  <si>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</si>
  <si>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</si>
  <si>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</si>
  <si>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</si>
  <si>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</si>
  <si>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</si>
  <si>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</si>
  <si>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</si>
  <si>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</si>
  <si>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</si>
  <si>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</si>
  <si>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</si>
  <si>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</si>
  <si>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</si>
  <si>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</si>
  <si>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</si>
  <si>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</si>
  <si>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</si>
  <si>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</si>
  <si>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</si>
  <si>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</si>
  <si>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</si>
  <si>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</si>
  <si>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</si>
  <si>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</si>
  <si>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</si>
  <si>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</si>
  <si>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</si>
  <si>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</si>
  <si>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</si>
  <si>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</si>
  <si>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</si>
  <si>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</si>
  <si>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</si>
  <si>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</si>
  <si>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</si>
  <si>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</si>
  <si>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</si>
  <si>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</si>
  <si>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</si>
  <si>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</si>
  <si>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</si>
  <si>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</si>
  <si>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</si>
  <si>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</si>
  <si>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</si>
  <si>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</si>
  <si>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</si>
  <si>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</si>
  <si>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</si>
  <si>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</si>
  <si>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</si>
  <si>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</si>
  <si>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</si>
  <si>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</si>
  <si>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</si>
  <si>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</si>
  <si>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</si>
  <si>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</si>
  <si>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</si>
  <si>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</si>
  <si>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</si>
  <si>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</si>
  <si>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</si>
  <si>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</si>
  <si>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</si>
  <si>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</si>
  <si>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</si>
  <si>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</si>
  <si>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</si>
  <si>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</si>
  <si>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</si>
  <si>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</si>
  <si>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</si>
  <si>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</si>
  <si>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</si>
  <si>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</si>
  <si>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</si>
  <si>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</si>
  <si>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</si>
  <si>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</si>
  <si>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</si>
  <si>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</si>
  <si>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</si>
  <si>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</si>
  <si>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</si>
  <si>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</si>
  <si>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</si>
  <si>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</si>
  <si>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</si>
  <si>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</si>
  <si>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</si>
  <si>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</si>
  <si>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</si>
  <si>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</si>
  <si>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</si>
  <si>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</si>
  <si>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</si>
  <si>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</si>
  <si>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</si>
  <si>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</si>
  <si>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</si>
  <si>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</si>
  <si>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</si>
  <si>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</si>
  <si>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</si>
  <si>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</si>
  <si>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</si>
  <si>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</si>
  <si>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</si>
  <si>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</si>
  <si>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</si>
  <si>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</si>
  <si>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</si>
  <si>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</si>
  <si>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</si>
  <si>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</si>
  <si>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</si>
  <si>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</si>
  <si>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</si>
  <si>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</si>
  <si>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</si>
  <si>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</si>
  <si>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</si>
  <si>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</si>
  <si>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</si>
  <si>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</si>
  <si>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</si>
  <si>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</si>
  <si>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</si>
  <si>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</si>
  <si>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</si>
  <si>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</si>
  <si>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</si>
  <si>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</si>
  <si>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</si>
  <si>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</si>
  <si>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</si>
  <si>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</si>
  <si>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</si>
  <si>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</si>
  <si>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</si>
  <si>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</si>
  <si>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</si>
  <si>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</si>
  <si>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</si>
  <si>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</si>
  <si>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</si>
  <si>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</si>
  <si>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</si>
  <si>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</si>
  <si>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</si>
  <si>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</si>
  <si>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</si>
  <si>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</si>
  <si>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</si>
  <si>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</si>
  <si>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</si>
  <si>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</si>
  <si>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</si>
  <si>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</si>
  <si>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</si>
  <si>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</si>
  <si>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</si>
  <si>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</si>
  <si>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</si>
  <si>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</si>
  <si>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</si>
  <si>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</si>
  <si>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</si>
  <si>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</si>
  <si>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</si>
  <si>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</si>
  <si>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</si>
  <si>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</si>
  <si>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</si>
  <si>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</si>
  <si>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</si>
  <si>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</si>
  <si>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</si>
  <si>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</si>
  <si>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</si>
  <si>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</si>
  <si>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</si>
  <si>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</si>
  <si>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</si>
  <si>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</si>
  <si>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</si>
  <si>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</si>
  <si>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</si>
  <si>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</si>
  <si>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</si>
  <si>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</si>
  <si>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</si>
  <si>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</si>
  <si>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</si>
  <si>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</si>
  <si>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</si>
  <si>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</si>
  <si>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</si>
  <si>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</si>
  <si>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</si>
  <si>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</si>
  <si>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</si>
  <si>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</si>
  <si>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</si>
  <si>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</si>
  <si>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</si>
  <si>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</si>
  <si>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</si>
  <si>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</si>
  <si>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</si>
  <si>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</si>
  <si>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</si>
  <si>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</si>
  <si>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</si>
  <si>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</si>
  <si>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</si>
  <si>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</si>
  <si>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</si>
  <si>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</si>
  <si>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</si>
  <si>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</si>
  <si>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</si>
  <si>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</si>
  <si>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</si>
  <si>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</si>
  <si>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</si>
  <si>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</si>
  <si>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</si>
  <si>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</si>
  <si>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</si>
  <si>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</si>
  <si>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</si>
  <si>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</si>
  <si>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</si>
  <si>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</si>
  <si>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</si>
  <si>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</si>
  <si>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</si>
  <si>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</si>
  <si>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</si>
  <si>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</si>
  <si>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</si>
  <si>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</si>
  <si>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</si>
  <si>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</si>
  <si>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</si>
  <si>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</si>
  <si>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</si>
  <si>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</si>
  <si>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</si>
  <si>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</si>
  <si>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</si>
  <si>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</si>
  <si>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</si>
  <si>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</si>
  <si>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</si>
  <si>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</si>
  <si>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</si>
  <si>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</si>
  <si>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</si>
  <si>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</si>
  <si>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</si>
  <si>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</si>
  <si>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</si>
  <si>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</si>
  <si>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</si>
  <si>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</si>
  <si>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</si>
  <si>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</si>
  <si>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</si>
  <si>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</si>
  <si>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</si>
  <si>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</si>
  <si>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</si>
  <si>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</si>
  <si>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</si>
  <si>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</si>
  <si>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</si>
  <si>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</si>
  <si>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</si>
  <si>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</si>
  <si>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</si>
  <si>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</si>
  <si>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</si>
  <si>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</si>
  <si>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</si>
  <si>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</si>
  <si>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</si>
  <si>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</si>
  <si>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</si>
  <si>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</si>
  <si>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</si>
  <si>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</si>
  <si>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</si>
  <si>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</si>
  <si>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</si>
  <si>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</si>
  <si>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</si>
  <si>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</si>
  <si>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</si>
  <si>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</si>
  <si>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</si>
  <si>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</si>
  <si>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</si>
  <si>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</si>
  <si>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</si>
  <si>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</si>
  <si>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</si>
  <si>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</si>
  <si>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</si>
  <si>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</si>
  <si>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</si>
  <si>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</si>
  <si>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</si>
  <si>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</si>
  <si>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</si>
  <si>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</si>
  <si>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</si>
  <si>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</si>
  <si>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</si>
  <si>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</si>
  <si>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</si>
  <si>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</si>
  <si>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</si>
  <si>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</si>
  <si>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</si>
  <si>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</si>
  <si>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</si>
  <si>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</si>
  <si>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</si>
  <si>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</si>
  <si>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</si>
  <si>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</si>
  <si>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</si>
  <si>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</si>
  <si>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</si>
  <si>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</si>
  <si>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</si>
  <si>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</si>
  <si>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</si>
  <si>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</si>
  <si>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</si>
  <si>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</si>
  <si>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</si>
  <si>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</si>
  <si>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</si>
  <si>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</si>
  <si>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</si>
  <si>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</si>
  <si>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</si>
  <si>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</si>
  <si>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</si>
  <si>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</si>
  <si>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</si>
  <si>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</si>
  <si>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</si>
  <si>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</si>
  <si>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</si>
  <si>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</si>
  <si>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</si>
  <si>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</si>
  <si>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</si>
  <si>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</si>
  <si>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</si>
  <si>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</si>
  <si>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</si>
  <si>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</si>
  <si>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</si>
  <si>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</si>
  <si>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</si>
  <si>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</si>
  <si>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</si>
  <si>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</si>
  <si>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</si>
  <si>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</si>
  <si>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</si>
  <si>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</si>
  <si>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</si>
  <si>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</si>
  <si>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</si>
  <si>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</si>
  <si>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</si>
  <si>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</si>
  <si>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</si>
  <si>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</si>
  <si>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</si>
  <si>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</si>
  <si>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</si>
  <si>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</si>
  <si>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</si>
  <si>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</si>
  <si>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</si>
  <si>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</si>
  <si>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</si>
  <si>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</si>
  <si>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</si>
  <si>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</si>
  <si>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</si>
  <si>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</si>
  <si>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</si>
  <si>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</si>
  <si>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</si>
  <si>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</si>
  <si>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</si>
  <si>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</si>
  <si>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</si>
  <si>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</si>
  <si>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</si>
  <si>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</si>
  <si>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</si>
  <si>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</si>
  <si>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</si>
  <si>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</si>
  <si>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</si>
  <si>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</si>
  <si>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</si>
  <si>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</si>
  <si>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</si>
  <si>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</si>
  <si>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</si>
  <si>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</si>
  <si>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</si>
  <si>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</si>
  <si>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</si>
  <si>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</si>
  <si>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</si>
  <si>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</si>
  <si>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</si>
  <si>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</si>
  <si>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</si>
  <si>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</si>
  <si>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</si>
  <si>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</si>
  <si>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</si>
  <si>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</si>
  <si>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</si>
  <si>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</si>
  <si>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</si>
  <si>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</si>
  <si>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</si>
  <si>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</si>
  <si>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</si>
  <si>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</si>
  <si>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</si>
  <si>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</si>
  <si>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</si>
  <si>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</si>
  <si>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</si>
  <si>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</si>
  <si>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</si>
  <si>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</si>
  <si>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</si>
  <si>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</si>
  <si>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</si>
  <si>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</si>
  <si>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</si>
  <si>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</si>
  <si>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</si>
  <si>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</si>
  <si>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</si>
  <si>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</si>
  <si>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</si>
  <si>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</si>
  <si>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</si>
  <si>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</si>
  <si>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</si>
  <si>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</si>
  <si>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</si>
  <si>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</si>
  <si>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</si>
  <si>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</si>
  <si>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</si>
  <si>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</si>
  <si>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</si>
  <si>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</si>
  <si>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</si>
  <si>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</si>
  <si>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</si>
  <si>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</si>
  <si>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</si>
  <si>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</si>
  <si>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</si>
  <si>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</si>
  <si>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</si>
  <si>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</si>
  <si>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</si>
  <si>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</si>
  <si>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</si>
  <si>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</si>
  <si>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</si>
  <si>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</si>
  <si>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</si>
  <si>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</si>
  <si>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</si>
  <si>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</si>
  <si>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</si>
  <si>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</si>
  <si>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</si>
  <si>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</si>
  <si>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</si>
  <si>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</si>
  <si>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</si>
  <si>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</si>
  <si>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</si>
  <si>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</si>
  <si>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</si>
  <si>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</si>
  <si>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</si>
  <si>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</si>
  <si>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</si>
  <si>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</si>
  <si>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</si>
  <si>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</si>
  <si>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</si>
  <si>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</si>
  <si>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</si>
  <si>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</si>
  <si>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</si>
  <si>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</si>
  <si>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</si>
  <si>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</si>
  <si>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</si>
  <si>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</si>
  <si>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</si>
  <si>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</si>
  <si>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</si>
  <si>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</si>
  <si>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</si>
  <si>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</si>
  <si>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</si>
  <si>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</si>
  <si>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</si>
  <si>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</si>
  <si>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</si>
  <si>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</si>
  <si>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</si>
  <si>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</si>
  <si>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</si>
  <si>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</si>
  <si>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</si>
  <si>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</si>
  <si>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</si>
  <si>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</si>
  <si>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</si>
  <si>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</si>
  <si>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</si>
  <si>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</si>
  <si>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</si>
  <si>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</si>
  <si>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</si>
  <si>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</si>
  <si>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</si>
  <si>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</si>
  <si>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</si>
  <si>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</si>
  <si>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</si>
  <si>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</si>
  <si>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</si>
  <si>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</si>
  <si>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</si>
  <si>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</si>
  <si>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</si>
  <si>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</si>
  <si>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</si>
  <si>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</si>
  <si>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</si>
  <si>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</si>
  <si>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</si>
  <si>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</si>
  <si>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</si>
  <si>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</si>
  <si>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</si>
  <si>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</si>
  <si>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</si>
  <si>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</si>
  <si>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</si>
  <si>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</si>
  <si>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</si>
  <si>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</si>
  <si>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</si>
  <si>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</si>
  <si>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</si>
  <si>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</si>
  <si>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</si>
  <si>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</si>
  <si>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</si>
  <si>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</si>
  <si>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</si>
  <si>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</si>
  <si>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</si>
  <si>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</si>
  <si>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</si>
  <si>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</si>
  <si>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</si>
  <si>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</si>
  <si>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</si>
  <si>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</si>
  <si>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</si>
  <si>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</si>
  <si>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</si>
  <si>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</si>
  <si>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</si>
  <si>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</si>
  <si>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</si>
  <si>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</si>
  <si>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</si>
  <si>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</si>
  <si>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</si>
  <si>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</si>
  <si>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</si>
  <si>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</si>
  <si>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</si>
  <si>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</si>
  <si>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</si>
  <si>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</si>
  <si>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</si>
  <si>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</si>
  <si>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</si>
  <si>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</si>
  <si>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</si>
  <si>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</si>
  <si>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</si>
  <si>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</si>
  <si>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</si>
  <si>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</si>
  <si>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</si>
  <si>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</si>
  <si>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</si>
  <si>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</si>
  <si>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</si>
  <si>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</si>
  <si>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</si>
  <si>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</si>
  <si>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</si>
  <si>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</si>
  <si>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</si>
  <si>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</si>
  <si>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</si>
  <si>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</si>
  <si>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</si>
  <si>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</si>
  <si>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</si>
  <si>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</si>
  <si>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</si>
  <si>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</si>
  <si>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</si>
  <si>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</si>
  <si>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</si>
  <si>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</si>
  <si>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</si>
  <si>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</si>
  <si>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</si>
  <si>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</si>
  <si>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</si>
  <si>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</si>
  <si>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</si>
  <si>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</si>
  <si>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</si>
  <si>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</si>
  <si>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</si>
  <si>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</si>
  <si>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</si>
  <si>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</si>
  <si>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</si>
  <si>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</si>
  <si>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</si>
  <si>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</si>
  <si>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</si>
  <si>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</si>
  <si>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</si>
  <si>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</si>
  <si>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</si>
  <si>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</si>
  <si>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</si>
  <si>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</si>
  <si>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</si>
  <si>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</si>
  <si>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</si>
  <si>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</si>
  <si>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</si>
  <si>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</si>
  <si>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</si>
  <si>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</si>
  <si>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</si>
  <si>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</si>
  <si>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</si>
  <si>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</si>
  <si>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</si>
  <si>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</si>
  <si>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</si>
  <si>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</si>
  <si>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</si>
  <si>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</si>
  <si>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</si>
  <si>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</si>
  <si>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</si>
  <si>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</si>
  <si>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</si>
  <si>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</si>
  <si>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</si>
  <si>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</si>
  <si>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</si>
  <si>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</si>
  <si>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</si>
  <si>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</si>
  <si>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</si>
  <si>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</si>
  <si>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</si>
  <si>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</si>
  <si>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</si>
  <si>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</si>
  <si>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</si>
  <si>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</si>
  <si>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</si>
  <si>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</si>
  <si>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</si>
  <si>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</si>
  <si>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</si>
  <si>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</si>
  <si>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</si>
  <si>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</si>
  <si>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</si>
  <si>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</si>
  <si>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</si>
  <si>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</si>
  <si>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</si>
  <si>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</si>
  <si>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</si>
  <si>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</si>
  <si>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</si>
  <si>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</si>
  <si>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</si>
  <si>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</si>
  <si>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</si>
  <si>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</si>
  <si>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</si>
  <si>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</si>
  <si>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</si>
  <si>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</si>
  <si>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</si>
  <si>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</si>
  <si>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</si>
  <si>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</si>
  <si>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</si>
  <si>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</si>
  <si>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</si>
  <si>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</si>
  <si>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</si>
  <si>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</si>
  <si>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</si>
  <si>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</si>
  <si>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</si>
  <si>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</si>
  <si>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</si>
  <si>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</si>
  <si>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</si>
  <si>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</si>
  <si>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</si>
  <si>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</si>
  <si>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</si>
  <si>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</si>
  <si>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</si>
  <si>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</si>
  <si>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</si>
  <si>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</si>
  <si>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</si>
  <si>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</si>
  <si>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</si>
  <si>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</si>
  <si>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</si>
  <si>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</si>
  <si>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</si>
  <si>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</si>
  <si>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</si>
  <si>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</si>
  <si>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</si>
  <si>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</si>
  <si>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</si>
  <si>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</si>
  <si>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</si>
  <si>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</si>
  <si>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</si>
  <si>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</si>
  <si>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</si>
  <si>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</si>
  <si>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</si>
  <si>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</si>
  <si>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</si>
  <si>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</si>
  <si>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</si>
  <si>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</si>
  <si>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</si>
  <si>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</si>
  <si>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</si>
  <si>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</si>
  <si>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</si>
  <si>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</si>
  <si>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</si>
  <si>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</si>
  <si>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</si>
  <si>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</si>
  <si>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</si>
  <si>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</si>
  <si>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</si>
  <si>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</si>
  <si>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</si>
  <si>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</si>
  <si>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</si>
  <si>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</si>
  <si>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</si>
  <si>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</si>
  <si>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</si>
  <si>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</si>
  <si>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</si>
  <si>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</si>
  <si>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</si>
  <si>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</si>
  <si>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</si>
  <si>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</si>
  <si>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</si>
  <si>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</si>
  <si>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</si>
  <si>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</si>
  <si>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</si>
  <si>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</si>
  <si>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</si>
  <si>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</si>
  <si>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</si>
  <si>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</si>
  <si>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</si>
  <si>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</si>
  <si>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</si>
  <si>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</si>
  <si>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</si>
  <si>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</si>
  <si>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</si>
  <si>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</si>
  <si>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</si>
  <si>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</si>
  <si>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</si>
  <si>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</si>
  <si>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</si>
  <si>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</si>
  <si>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</si>
  <si>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</si>
  <si>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</si>
  <si>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</si>
  <si>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</si>
  <si>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</si>
  <si>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</si>
  <si>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</si>
  <si>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</si>
  <si>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</si>
  <si>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</si>
  <si>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</si>
  <si>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</si>
  <si>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</si>
  <si>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</si>
  <si>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</si>
  <si>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</si>
  <si>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</si>
  <si>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</si>
  <si>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</si>
  <si>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</si>
  <si>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</si>
  <si>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</si>
  <si>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</si>
  <si>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</si>
  <si>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</si>
  <si>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</si>
  <si>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</si>
  <si>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</si>
  <si>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</si>
  <si>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</si>
  <si>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</si>
  <si>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</si>
  <si>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</si>
  <si>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</si>
  <si>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</si>
  <si>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</si>
  <si>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</si>
  <si>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</si>
  <si>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</si>
  <si>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</si>
  <si>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</si>
  <si>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</si>
  <si>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</si>
  <si>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</si>
  <si>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</si>
  <si>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</si>
  <si>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</si>
  <si>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</si>
  <si>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</si>
  <si>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</si>
  <si>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</si>
  <si>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</si>
  <si>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</si>
  <si>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</si>
  <si>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</si>
  <si>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</si>
  <si>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</si>
  <si>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</si>
  <si>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</si>
  <si>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</si>
  <si>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</si>
  <si>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</si>
  <si>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</si>
  <si>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</si>
  <si>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</si>
  <si>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</si>
  <si>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</si>
  <si>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</si>
  <si>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</si>
  <si>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</si>
  <si>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</si>
  <si>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</si>
  <si>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</si>
  <si>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</si>
  <si>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</si>
  <si>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</si>
  <si>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</si>
  <si>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</si>
  <si>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</si>
  <si>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</si>
  <si>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</si>
  <si>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</si>
  <si>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</si>
  <si>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</si>
  <si>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</si>
  <si>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</si>
  <si>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</si>
  <si>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</si>
  <si>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</si>
  <si>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</si>
  <si>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</si>
  <si>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</si>
  <si>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</si>
  <si>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</si>
  <si>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</si>
  <si>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</si>
  <si>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</si>
  <si>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</si>
  <si>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</si>
  <si>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</si>
  <si>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</si>
  <si>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</si>
  <si>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</si>
  <si>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</si>
  <si>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</si>
  <si>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</si>
  <si>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</si>
  <si>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</si>
  <si>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</si>
  <si>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</si>
  <si>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</si>
  <si>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</si>
  <si>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</si>
  <si>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</si>
  <si>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</si>
  <si>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</si>
  <si>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</si>
  <si>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</si>
  <si>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</si>
  <si>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</si>
  <si>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</si>
  <si>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</si>
  <si>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</si>
  <si>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</si>
  <si>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</si>
  <si>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</si>
  <si>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</si>
  <si>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</si>
  <si>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</si>
  <si>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</si>
  <si>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</si>
  <si>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</si>
  <si>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</si>
  <si>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</si>
  <si>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</si>
  <si>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</si>
  <si>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</si>
  <si>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</si>
  <si>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</si>
  <si>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</si>
  <si>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</si>
  <si>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</si>
  <si>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</si>
  <si>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</si>
  <si>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</si>
  <si>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</si>
  <si>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</si>
  <si>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</si>
  <si>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</si>
  <si>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</si>
  <si>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</si>
  <si>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</si>
  <si>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</si>
  <si>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</si>
  <si>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</si>
  <si>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</si>
  <si>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</si>
  <si>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</si>
  <si>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</si>
  <si>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</si>
  <si>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</si>
  <si>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</si>
  <si>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</si>
  <si>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</si>
  <si>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</si>
  <si>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</si>
  <si>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</si>
  <si>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</si>
  <si>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</si>
  <si>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</si>
  <si>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</si>
  <si>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</si>
  <si>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</si>
  <si>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</si>
  <si>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</si>
  <si>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</si>
  <si>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</si>
  <si>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</si>
  <si>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</si>
  <si>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</si>
  <si>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</si>
  <si>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</si>
  <si>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</si>
  <si>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</si>
  <si>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</si>
  <si>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</si>
  <si>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</si>
  <si>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</si>
  <si>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</si>
  <si>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</si>
  <si>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</si>
  <si>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</si>
  <si>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</si>
  <si>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</si>
  <si>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</si>
  <si>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</si>
  <si>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</si>
  <si>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</si>
  <si>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</si>
  <si>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</si>
  <si>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</si>
  <si>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</si>
  <si>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</si>
  <si>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</si>
  <si>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</si>
  <si>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</si>
  <si>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</si>
  <si>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</si>
  <si>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</si>
  <si>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</si>
  <si>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</si>
  <si>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</si>
  <si>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</si>
  <si>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</si>
  <si>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</si>
  <si>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</si>
  <si>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</si>
  <si>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</si>
  <si>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</si>
  <si>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</si>
  <si>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</si>
  <si>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</si>
  <si>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</si>
  <si>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</si>
  <si>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</si>
  <si>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</si>
  <si>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</si>
  <si>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</si>
  <si>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</si>
  <si>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</si>
  <si>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</si>
  <si>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</si>
  <si>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</si>
  <si>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</si>
  <si>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</si>
  <si>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</si>
  <si>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</si>
  <si>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</si>
  <si>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</si>
  <si>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</si>
  <si>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</si>
  <si>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</si>
  <si>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</si>
  <si>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</si>
  <si>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</si>
  <si>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</si>
  <si>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</si>
  <si>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</si>
  <si>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</si>
  <si>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</si>
  <si>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</si>
  <si>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</si>
  <si>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</si>
  <si>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</si>
  <si>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</si>
  <si>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</si>
  <si>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</si>
  <si>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</si>
  <si>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</si>
  <si>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</si>
  <si>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</si>
  <si>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</si>
  <si>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</si>
  <si>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</si>
  <si>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</si>
  <si>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</si>
  <si>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</si>
  <si>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</si>
  <si>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</si>
  <si>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</si>
  <si>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</si>
  <si>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</si>
  <si>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</si>
  <si>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</si>
  <si>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</si>
  <si>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</si>
  <si>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</si>
  <si>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</si>
  <si>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</si>
  <si>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</si>
  <si>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</si>
  <si>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</si>
  <si>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</si>
  <si>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</si>
  <si>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</si>
  <si>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</si>
  <si>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</si>
  <si>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</si>
  <si>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</si>
  <si>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</si>
  <si>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</si>
  <si>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</si>
  <si>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</si>
  <si>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</si>
  <si>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</si>
  <si>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</si>
  <si>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</si>
  <si>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</si>
  <si>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</si>
  <si>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</si>
  <si>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</si>
  <si>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</si>
  <si>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</si>
  <si>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</si>
  <si>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</si>
  <si>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</si>
  <si>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</si>
  <si>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</si>
  <si>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</si>
  <si>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</si>
  <si>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</si>
  <si>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</si>
  <si>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</si>
  <si>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</si>
  <si>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</si>
  <si>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</si>
  <si>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</si>
  <si>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</si>
  <si>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</si>
  <si>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</si>
  <si>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</si>
  <si>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</si>
  <si>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</si>
  <si>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</si>
  <si>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</si>
  <si>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</si>
  <si>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</si>
  <si>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</si>
  <si>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</si>
  <si>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</si>
  <si>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</si>
  <si>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</si>
  <si>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</si>
  <si>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</si>
  <si>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</si>
  <si>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</si>
  <si>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</si>
  <si>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</si>
  <si>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</si>
  <si>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</si>
  <si>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</si>
  <si>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</si>
  <si>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</si>
  <si>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</si>
  <si>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</si>
  <si>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</si>
  <si>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</si>
  <si>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</si>
  <si>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</si>
  <si>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</si>
  <si>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</si>
  <si>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</si>
  <si>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</si>
  <si>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</si>
  <si>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</si>
  <si>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</si>
  <si>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</si>
  <si>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</si>
  <si>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</si>
  <si>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</si>
  <si>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</si>
  <si>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</si>
  <si>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</si>
  <si>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</si>
  <si>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</si>
  <si>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</si>
  <si>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</si>
  <si>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</si>
  <si>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</si>
  <si>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</si>
  <si>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</si>
  <si>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</si>
  <si>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</si>
  <si>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</si>
  <si>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</si>
  <si>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</si>
  <si>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</si>
  <si>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</si>
  <si>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</si>
  <si>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</si>
  <si>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</si>
  <si>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</si>
  <si>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</si>
  <si>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</si>
  <si>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</si>
  <si>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</si>
  <si>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</si>
  <si>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</si>
  <si>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</si>
  <si>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</si>
  <si>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</si>
  <si>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</si>
  <si>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</si>
  <si>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</si>
  <si>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</si>
  <si>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</si>
  <si>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</si>
  <si>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</si>
  <si>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</si>
  <si>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</si>
  <si>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</si>
  <si>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</si>
  <si>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</si>
  <si>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</si>
  <si>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</si>
  <si>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</si>
  <si>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</si>
  <si>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</si>
  <si>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</si>
  <si>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</si>
  <si>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</si>
  <si>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</si>
  <si>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</si>
  <si>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</si>
  <si>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</si>
  <si>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</si>
  <si>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</si>
  <si>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</si>
  <si>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</si>
  <si>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</si>
  <si>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</si>
  <si>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</si>
  <si>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</si>
  <si>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</si>
  <si>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</si>
  <si>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</si>
  <si>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</si>
  <si>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</si>
  <si>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</si>
  <si>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</si>
  <si>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</si>
  <si>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</si>
  <si>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</si>
  <si>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</si>
  <si>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</si>
  <si>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</si>
  <si>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</si>
  <si>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</si>
  <si>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</si>
  <si>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</si>
  <si>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</si>
  <si>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</si>
  <si>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</si>
  <si>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</si>
  <si>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</si>
  <si>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</si>
  <si>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</si>
  <si>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</si>
  <si>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</si>
  <si>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</si>
  <si>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</si>
  <si>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</si>
  <si>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</si>
  <si>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</si>
  <si>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</si>
  <si>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</si>
  <si>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</si>
  <si>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</si>
  <si>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</si>
  <si>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</si>
  <si>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</si>
  <si>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</si>
  <si>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</si>
  <si>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</si>
  <si>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</si>
  <si>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</si>
  <si>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</si>
  <si>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</si>
  <si>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</si>
  <si>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</si>
  <si>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</si>
  <si>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</si>
  <si>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</si>
  <si>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</si>
  <si>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</si>
  <si>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</si>
  <si>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</si>
  <si>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</si>
  <si>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</si>
  <si>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</si>
  <si>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</si>
  <si>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</si>
  <si>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</si>
  <si>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</si>
  <si>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</si>
  <si>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</si>
  <si>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</si>
  <si>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</si>
  <si>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</si>
  <si>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</si>
  <si>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</si>
  <si>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</si>
  <si>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</si>
  <si>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</si>
  <si>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</si>
  <si>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</si>
  <si>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</si>
  <si>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</si>
  <si>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</si>
  <si>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</si>
  <si>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</si>
  <si>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</si>
  <si>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</si>
  <si>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</si>
  <si>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</si>
  <si>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</si>
  <si>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</si>
  <si>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</si>
  <si>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</si>
  <si>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</si>
  <si>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</si>
  <si>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</si>
  <si>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</si>
  <si>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</si>
  <si>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</si>
  <si>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</si>
  <si>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</si>
  <si>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</si>
  <si>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</si>
  <si>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</si>
  <si>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</si>
  <si>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</si>
  <si>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</si>
  <si>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</si>
  <si>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</si>
  <si>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</si>
  <si>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</si>
  <si>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</si>
  <si>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</si>
  <si>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</si>
  <si>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</si>
  <si>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</si>
  <si>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</si>
  <si>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</si>
  <si>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</si>
  <si>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</si>
  <si>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</si>
  <si>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</si>
  <si>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</si>
  <si>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</si>
  <si>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</si>
  <si>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</si>
  <si>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</si>
  <si>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</si>
  <si>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</si>
  <si>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</si>
  <si>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</si>
  <si>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</si>
  <si>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</si>
  <si>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</si>
  <si>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</si>
  <si>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</si>
  <si>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</si>
  <si>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</si>
  <si>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</si>
  <si>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</si>
  <si>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</si>
  <si>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</si>
  <si>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</si>
  <si>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</si>
  <si>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</si>
  <si>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</si>
  <si>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</si>
  <si>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</si>
  <si>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</si>
  <si>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</si>
  <si>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</si>
  <si>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</si>
  <si>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</si>
  <si>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</si>
  <si>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</si>
  <si>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</si>
  <si>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</si>
  <si>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</si>
  <si>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</si>
  <si>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</si>
  <si>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</si>
  <si>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</si>
  <si>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</si>
  <si>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</si>
  <si>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</si>
  <si>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</si>
  <si>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</si>
  <si>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</si>
  <si>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</si>
  <si>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</si>
  <si>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</si>
  <si>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</si>
  <si>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</si>
  <si>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</si>
  <si>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</si>
  <si>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</si>
  <si>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</si>
  <si>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</si>
  <si>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</si>
  <si>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</si>
  <si>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</si>
  <si>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</si>
  <si>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</si>
  <si>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</si>
  <si>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</si>
  <si>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</si>
  <si>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</si>
  <si>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</si>
  <si>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</si>
  <si>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</si>
  <si>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</si>
  <si>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</si>
  <si>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</si>
  <si>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</si>
  <si>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</si>
  <si>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</si>
  <si>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</si>
  <si>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</si>
  <si>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</si>
  <si>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</si>
  <si>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</si>
  <si>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</si>
  <si>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</si>
  <si>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</si>
  <si>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</si>
  <si>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</si>
  <si>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</si>
  <si>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</si>
  <si>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</si>
  <si>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</si>
  <si>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</si>
  <si>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</si>
  <si>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</si>
  <si>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</si>
  <si>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</si>
  <si>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</si>
  <si>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</si>
  <si>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</si>
  <si>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</si>
  <si>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</si>
  <si>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</si>
  <si>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</si>
  <si>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</si>
  <si>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</si>
  <si>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</si>
  <si>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</si>
  <si>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</si>
  <si>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</si>
  <si>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</si>
  <si>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</si>
  <si>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</si>
  <si>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</si>
  <si>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</si>
  <si>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</si>
  <si>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</si>
  <si>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</si>
  <si>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</si>
  <si>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</si>
  <si>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</si>
  <si>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</si>
  <si>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</si>
  <si>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</si>
  <si>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</si>
  <si>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</si>
  <si>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</si>
  <si>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</si>
  <si>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</si>
  <si>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</si>
  <si>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</si>
  <si>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</si>
  <si>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</si>
  <si>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</si>
  <si>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</si>
  <si>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</si>
  <si>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</si>
  <si>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</si>
  <si>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</si>
  <si>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</si>
  <si>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</si>
  <si>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</si>
  <si>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</si>
  <si>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</si>
  <si>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</si>
  <si>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</si>
  <si>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</si>
  <si>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</si>
  <si>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</si>
  <si>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</si>
  <si>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</si>
  <si>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</si>
  <si>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</si>
  <si>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</si>
  <si>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</si>
  <si>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</si>
  <si>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</si>
  <si>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</si>
  <si>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</si>
  <si>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</si>
  <si>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</si>
  <si>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</si>
  <si>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</si>
  <si>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</si>
  <si>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</si>
  <si>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</si>
  <si>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</si>
  <si>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</si>
  <si>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</si>
  <si>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</si>
  <si>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</si>
  <si>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</si>
  <si>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</si>
  <si>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</si>
  <si>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</si>
  <si>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</si>
  <si>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</si>
  <si>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</si>
  <si>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</si>
  <si>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</si>
  <si>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</si>
  <si>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</si>
  <si>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</si>
  <si>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</si>
  <si>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</si>
  <si>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</si>
  <si>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</si>
  <si>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</si>
  <si>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</si>
  <si>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</si>
  <si>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</si>
  <si>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</si>
  <si>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</si>
  <si>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</si>
  <si>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</si>
  <si>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</si>
  <si>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</si>
  <si>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</si>
  <si>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</si>
  <si>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</si>
  <si>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</si>
  <si>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</si>
  <si>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</si>
  <si>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</si>
  <si>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</si>
  <si>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</si>
  <si>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</si>
  <si>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</si>
  <si>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</si>
  <si>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</si>
  <si>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</si>
  <si>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</si>
  <si>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</si>
  <si>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</si>
  <si>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</si>
  <si>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</si>
  <si>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</si>
  <si>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</si>
  <si>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</si>
  <si>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</si>
  <si>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</si>
  <si>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</si>
  <si>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</si>
  <si>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</si>
  <si>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</si>
  <si>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</si>
  <si>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</si>
  <si>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</si>
  <si>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</si>
  <si>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</si>
  <si>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</si>
  <si>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</si>
  <si>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</si>
  <si>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</si>
  <si>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</si>
  <si>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</si>
  <si>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</si>
  <si>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</si>
  <si>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</si>
  <si>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</si>
  <si>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</si>
  <si>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</si>
  <si>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</si>
  <si>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</si>
  <si>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</si>
  <si>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</si>
  <si>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</si>
  <si>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</si>
  <si>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</si>
  <si>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</si>
  <si>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</si>
  <si>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</si>
  <si>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</si>
  <si>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</si>
  <si>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</si>
  <si>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</si>
  <si>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</si>
  <si>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</si>
  <si>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</si>
  <si>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</si>
  <si>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</si>
  <si>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</si>
  <si>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</si>
  <si>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</si>
  <si>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</si>
  <si>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</si>
  <si>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</si>
  <si>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</si>
  <si>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</si>
  <si>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</si>
  <si>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</si>
  <si>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</si>
  <si>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</si>
  <si>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</si>
  <si>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</si>
  <si>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</si>
  <si>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</si>
  <si>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</si>
  <si>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</si>
  <si>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</si>
  <si>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</si>
  <si>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</si>
  <si>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</si>
  <si>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</si>
  <si>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</si>
  <si>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</si>
  <si>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</si>
  <si>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</si>
  <si>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</si>
  <si>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</si>
  <si>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</si>
  <si>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</si>
  <si>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</si>
  <si>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</si>
  <si>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</si>
  <si>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</si>
  <si>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</si>
  <si>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</si>
  <si>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</si>
  <si>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</si>
  <si>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</si>
  <si>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</si>
  <si>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</si>
  <si>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</si>
  <si>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</si>
  <si>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</si>
  <si>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</si>
  <si>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</si>
  <si>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</si>
  <si>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</si>
  <si>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</si>
  <si>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</si>
  <si>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</si>
  <si>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</si>
  <si>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</si>
  <si>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</si>
  <si>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</si>
  <si>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</si>
  <si>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</si>
  <si>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</si>
  <si>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</si>
  <si>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</si>
  <si>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</si>
  <si>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</si>
  <si>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</si>
  <si>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</si>
  <si>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</si>
  <si>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</si>
  <si>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</si>
  <si>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</si>
  <si>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</si>
  <si>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</si>
  <si>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</si>
  <si>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</si>
  <si>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</si>
  <si>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</si>
  <si>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</si>
  <si>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</si>
  <si>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</si>
  <si>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</si>
  <si>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</si>
  <si>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</si>
  <si>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</si>
  <si>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</si>
  <si>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</si>
  <si>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</si>
  <si>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</si>
  <si>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</si>
  <si>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</si>
  <si>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</si>
  <si>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</si>
  <si>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</si>
  <si>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</si>
  <si>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</si>
  <si>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</si>
  <si>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</si>
  <si>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</si>
  <si>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</si>
  <si>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</si>
  <si>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</si>
  <si>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</si>
  <si>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</si>
  <si>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</si>
  <si>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</si>
  <si>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</si>
  <si>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</si>
  <si>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</si>
  <si>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</si>
  <si>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</si>
  <si>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</si>
  <si>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</si>
  <si>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</si>
  <si>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</si>
  <si>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</si>
  <si>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</si>
  <si>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</si>
  <si>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</si>
  <si>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</si>
  <si>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</si>
  <si>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</si>
  <si>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</si>
  <si>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</si>
  <si>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</si>
  <si>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</si>
  <si>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</si>
  <si>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</si>
  <si>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</si>
  <si>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</si>
  <si>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</si>
  <si>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</si>
  <si>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</si>
  <si>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</si>
  <si>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</si>
  <si>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</si>
  <si>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</si>
  <si>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</si>
  <si>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</si>
  <si>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</si>
  <si>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</si>
  <si>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</si>
  <si>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</si>
  <si>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</si>
  <si>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</si>
  <si>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</si>
  <si>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ETA:75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</si>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</sst>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6" dataDxfId="45" headerRowBorderDxfId="43" tableBorderDxfId="44" totalsRowBorderDxfId="42">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327.68724803240912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45990.635673958335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45990.635673958335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45990.635673958335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45990.635673958335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45990.635673958335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45990.635673958335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45990.635673958335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45990.635673958335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45990.635673958335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45990.635673958335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45990.635673958335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45990.635673958335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45990.635673958335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45990.635673958335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45990.635673958335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45990.635673958335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45990.635673958335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45990.635673958335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45990.635673958335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45990.635673958335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45990.635673958335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45990.635673958335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45990.635673958335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45990.635673958335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45990.635673958335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45990.635673958335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45990.635673958335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45990.635673958335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45990.635673958335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45990.635673958335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45990.635673958335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45990.635673958335</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165.6358362268511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6.248255208331102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45990.635674189813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45990.635674189813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45990.635674189813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45990.635674189813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45990.635674189813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45990.635674189813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45990.635674189813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45990.635674189813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45990.635674189813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45990.635674189813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45990.635674189813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45990.635674189813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45990.635674189813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45990.635674189813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45990.635674189813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45990.635674189813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45990.635674189813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45990.635674189813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45990.635674189813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45990.635674189813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45990.635674189813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45990.635674189813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45990.635674189813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45990.635674189813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45990.635674189813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45990.635674189813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45990.635674189813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45990.635674189813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45990.635674189813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45990.635674189813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45990.635674189813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45990.635674189813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45990.635674189813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45990.635674189813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45990.635674189813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45990.635674189813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45990.635674189813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45990.635674189813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45990.635674189813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45990.635674189813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45990.635674189813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45990.635674189813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45990.635674189813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45990.635674189813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45990.635674189813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45990.635674189813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45990.635674189813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45990.635674189813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45990.635674189813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45990.635674189813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45990.635674189813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45990.635674189813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45990.635674189813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45990.635674189813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45990.635674189813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45990.635674189813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45990.635674189813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45990.635674189813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45990.635674189813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45990.635674189813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45990.635674189813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45990.635674189813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45990.635674189813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45990.635674189813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45990.635674189813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45990.635674189813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45990.635674189813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45990.635674189813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45990.635674189813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45990.635674189813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45990.635674189813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45990.635674189813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45990.635674189813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45990.635674189813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19392</v>
      </c>
      <c r="E2" s="18" t="s">
        <v>39106</v>
      </c>
      <c r="F2" s="22">
        <v>45990.534942129627</v>
      </c>
      <c r="G2" s="21">
        <f t="shared" ref="G2:G39" ca="1" si="0">IFERROR(NOW()-F2,"-")</f>
        <v>0.10073206018569181</v>
      </c>
      <c r="H2" s="22">
        <v>45990.529930555553</v>
      </c>
      <c r="I2" s="19" t="str">
        <f>IFERROR(VLOOKUP(D2,DB!A:F,6,0),"")</f>
        <v>SCECO</v>
      </c>
      <c r="J2" s="18" t="str">
        <f>IFERROR(VLOOKUP(D2,DB!A:G,7,0),"")</f>
        <v>Dead</v>
      </c>
      <c r="K2" s="42" t="s">
        <v>39193</v>
      </c>
      <c r="L2" s="23" t="str">
        <f>IFERROR(VLOOKUP(D2,DB!A:I,9,0),"")</f>
        <v>Latis</v>
      </c>
    </row>
    <row r="3" spans="1:13" ht="26.25" customHeight="1">
      <c r="A3" s="19" t="s">
        <v>39194</v>
      </c>
      <c r="B3" s="58" t="str">
        <f>IFERROR(VLOOKUP(D3,DB!A:K,11,0),"")</f>
        <v>R3</v>
      </c>
      <c r="C3" s="18">
        <v>1</v>
      </c>
      <c r="D3" s="58" t="s">
        <v>24526</v>
      </c>
      <c r="E3" s="18" t="s">
        <v>39106</v>
      </c>
      <c r="F3" s="20">
        <v>45990.480312500003</v>
      </c>
      <c r="G3" s="21">
        <f t="shared" ca="1" si="0"/>
        <v>0.1553616898090695</v>
      </c>
      <c r="H3" s="22">
        <v>45990.540520833332</v>
      </c>
      <c r="I3" s="19" t="str">
        <f>IFERROR(VLOOKUP(D3,DB!A:F,6,0),"")</f>
        <v>SCECO</v>
      </c>
      <c r="J3" s="18" t="str">
        <f>IFERROR(VLOOKUP(D3,DB!A:G,7,0),"")</f>
        <v>Good</v>
      </c>
      <c r="K3" s="42" t="s">
        <v>39195</v>
      </c>
      <c r="L3" s="23" t="str">
        <f>IFERROR(VLOOKUP(D3,DB!A:I,9,0),"")</f>
        <v>Latis</v>
      </c>
    </row>
    <row r="4" spans="1:13" ht="15" customHeight="1">
      <c r="A4" s="19" t="s">
        <v>39196</v>
      </c>
      <c r="B4" s="58" t="str">
        <f>IFERROR(VLOOKUP(D4,DB!A:K,11,0),"")</f>
        <v>R3</v>
      </c>
      <c r="C4" s="18">
        <v>4</v>
      </c>
      <c r="D4" s="58" t="s">
        <v>24910</v>
      </c>
      <c r="E4" s="18" t="s">
        <v>39106</v>
      </c>
      <c r="F4" s="20">
        <v>45990.612372685187</v>
      </c>
      <c r="G4" s="21">
        <f t="shared" ca="1" si="0"/>
        <v>2.3301504625123926E-2</v>
      </c>
      <c r="H4" s="22">
        <v>45990.592673611114</v>
      </c>
      <c r="I4" s="19" t="str">
        <f>IFERROR(VLOOKUP(D4,DB!A:F,6,0),"")</f>
        <v>Generator-SG</v>
      </c>
      <c r="J4" s="18" t="str">
        <f>IFERROR(VLOOKUP(D4,DB!A:G,7,0),"")</f>
        <v>Weak</v>
      </c>
      <c r="K4" s="42" t="s">
        <v>39197</v>
      </c>
      <c r="L4" s="23" t="str">
        <f>IFERROR(VLOOKUP(D4,DB!A:I,9,0),"")</f>
        <v>Latis</v>
      </c>
    </row>
    <row r="5" spans="1:13" ht="15" customHeight="1">
      <c r="A5" s="19"/>
      <c r="B5" s="58" t="str">
        <f>IFERROR(VLOOKUP(D5,DB!A:K,11,0),"")</f>
        <v/>
      </c>
      <c r="C5" s="18"/>
      <c r="D5" s="58"/>
      <c r="E5" s="18"/>
      <c r="F5" s="20"/>
      <c r="G5" s="21">
        <f t="shared" ca="1" si="0"/>
        <v>45990.635674189813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45990.635674189813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45990.635674189813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45990.635674189813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45990.635674189813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45990.635674189813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45990.635674189813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45990.635674189813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45990.635674189813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45990.635674189813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45990.635674189813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45990.635674189813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45990.635674189813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45990.635674189813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45990.635674189813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45990.635674189813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45990.635674189813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45990.635674189813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45990.635674189813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45990.635674189813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45990.635674189813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45990.635674189813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45990.635674189813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45990.635674189813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45990.635674189813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45990.635674189813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45990.635674189813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45990.635674189813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45990.635674189813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45990.635674189813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45990.635674189813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45990.635674189813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45990.635674189813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45990.635674189813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45990.635674189813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45990.635674189813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45990.635674189813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45990.635674189813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45990.635674189813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45990.635674189813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45990.635674189813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45990.635674189813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45990.635674189813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45990.635674189813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45990.635674189813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45990.635674189813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45990.635674189813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45990.635674189813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45990.635674189813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45990.635674189813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45990.635674189813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45990.635674189813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45990.635674189813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45990.635674189813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45990.635674189813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45990.635674189813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45990.635674189813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45990.635674189813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45990.635674189813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45990.635674189813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45990.635674189813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45990.635674189813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45990.635674189813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45990.635674189813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45990.635674189813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45990.635674189813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45990.635674189813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45990.635674189813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45990.635674189813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45990.635674189813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45990.635674189813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45990.635674189813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45990.635674189813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45990.635674189813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45990.635674189813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45990.635674189813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45990.635674189813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45990.635674189813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45990.635674189813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45990.635674189813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45990.635674189813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45990.635674189813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45990.635674189813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45990.635674189813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45990.635674189813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45990.635674189813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45990.635674189813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45990.635674189813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45990.635674189813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45990.635674189813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45990.635674189813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45990.635674189813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45990.635674189813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45990.635674189813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45990.635674189813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45990.635674189813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45990.635674189813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45990.635674189813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45990.635674189813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45990.635674189813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45990.635674189813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45990.635674189813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45990.635674189813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45990.635674189813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45990.635674189813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45990.635674189813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45990.635674189813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45990.635674189813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45990.635674189813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45990.635674189813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45990.635674189813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45990.635674189813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45990.635674189813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45990.635674189813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45990.635674189813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45990.635674189813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45990.635674189813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45990.635674189813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45990.635674189813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45990.635674189813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45990.635674189813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45990.635674189813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45990.635674189813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45990.635674189813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45990.635674189813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45990.635674189813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45990.635674189813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45990.635674189813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45990.635674189813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45990.635674189813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45990.635674189813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45990.635674189813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45990.635674189813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45990.635674189813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45990.635674189813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45990.635674189813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45990.635674189813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45990.635674189813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45990.635674189813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45990.635674189813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45990.635674189813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45990.635674189813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45990.635674189813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45990.635674189813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45990.635674189813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45990.635674189813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45990.635674189813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45990.635674189813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45990.635674189813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45990.635674189813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45990.635674189813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45990.635674189813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45990.635674189813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45990.635674189813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45990.635674189813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45990.635674189813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45990.635674189813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45990.635674189813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45990.635674189813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45990.635674189813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45990.635674189813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45990.635674189813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45990.635674189813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45990.635674189813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45990.635674189813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45990.635674189813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45990.635674189813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45990.635674189813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45990.635674189813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45990.635674189813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45990.635674189813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45990.635674189813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45990.635674189813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45990.635674189813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45990.635674189813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45990.635674189813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45990.635674189813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45990.635674189813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45990.635674189813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45990.635674189813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45990.635674189813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45990.635674189813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45990.635674189813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45990.635674189813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45990.635674189813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45990.635674189813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45990.635674189813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45990.635674189813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45990.635674189813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45990.635674189813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45990.635674189813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45990.635674189813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45990.635674189813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45990.635674189813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45990.635674189813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45990.635674189813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45990.635674189813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45990.635674189813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45990.635674189813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45990.635674189813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45990.635674189813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45990.635674189813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45990.635674189813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45990.635674189813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45990.635674189813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45990.635674189813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45990.635674189813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45990.635674189813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45990.635674189813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45990.635674189813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45990.635674189813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45990.635674189813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45990.635674189813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45990.635674189813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45990.635674189813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45990.635674189813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45990.635674189813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45990.635674189813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45990.635674189813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45990.635674189813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45990.635674189813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45990.635674189813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45990.635674189813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45990.635674189813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45990.635674189813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45990.635674189813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45990.635674189813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45990.635674189813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45990.635674189813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45990.635674189813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45990.635674189813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45990.635674189813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45990.635674189813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45990.635674189813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45990.635674189813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45990.635674189813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45990.635674189813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45990.635674189813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45990.635674189813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45990.635674189813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45990.635674189813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45990.635674189813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45990.635674189813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45990.635674189813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45990.635674189813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45990.635674189813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45990.635674189813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45990.635674189813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45990.635674189813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45990.635674189813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45990.635674189813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45990.635674189813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45990.635674189813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45990.635674189813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45990.635674189813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45990.635674189813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45990.635674189813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45990.635674189813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45990.635674189813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45990.635674189813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45990.635674189813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45990.635674189813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45990.635674189813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45990.635674189813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45990.635674189813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45990.635674189813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45990.635674189813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45990.635674189813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45990.635674189813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45990.635674189813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45990.635674189813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45990.635674189813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45990.635674189813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45990.635674189813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45990.635674189813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45990.635674189813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45990.635674189813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45990.635674189813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45990.635674189813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45990.635674189813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45990.635674189813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45990.635674189813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45990.635674189813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45990.635674189813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45990.635674189813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45990.635674189813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45990.635674189813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45990.635674189813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45990.635674189813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45990.635674189813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45990.635674189813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45990.635674189813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45990.635674189813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45990.635674189813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45990.635674189813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45990.635674189813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45990.635674189813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45990.635674189813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45990.635674189813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45990.635674189813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45990.635674189813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45990.635674189813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45990.635674189813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45990.635674189813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45990.635674189813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45990.635674189813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45990.635674189813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45990.635674189813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45990.635674189813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45990.635674189813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45990.635674189813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45990.635674189813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45990.635674189813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45990.635674189813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45990.635674189813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45990.635674189813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45990.635674189813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45990.635674189813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45990.635674189813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45990.635674189813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45990.635674189813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45990.635674189813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45990.635674189813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45990.635674189813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45990.635674189813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45990.635674189813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45990.635674189813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45990.635674189813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45990.635674189813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45990.635674189813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45990.635674189813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45990.635674189813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45990.635674189813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45990.635674189813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45990.635674189813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45990.635674189813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45990.635674189813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45990.635674189813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45990.635674189813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45990.635674189813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45990.635674189813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45990.635674189813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45990.635674189813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45990.635674189813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45990.635674189813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45990.635674189813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45990.635674189813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45990.635674189813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45990.635674189813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45990.635674189813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45990.635674189813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45990.635674189813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45990.635674189813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45990.635674189813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45990.635674189813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45990.635674189813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45990.635674189813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45990.635674189813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45990.635674189813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45990.635674189813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45990.635674189813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45990.635674189813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45990.635674189813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45990.635674189813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45990.635674189813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45990.635674189813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45990.635674189813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45990.635674189813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45990.635674189813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45990.635674189813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45990.635674189813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45990.635674189813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45990.635674189813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45990.635674189813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45990.635674189813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45990.635674189813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45990.635674189813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45990.635674189813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45990.635674189813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45990.635674189813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45990.635674189813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45990.635674189813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45990.635674189813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45990.635674189813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45990.635674189813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45990.635674189813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45990.635674189813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45990.635674189813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45990.635674189813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45990.635674189813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45990.635674189813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45990.635674189813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45990.635674189813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45990.635674189813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45990.635674189813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45990.635674189813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45990.635674189813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45990.635674189813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45990.635674189813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45990.635674189813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45990.635674189813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45990.635674189813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45990.635674189813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45990.635674189813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45990.635674189813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45990.635674189813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45990.635674189813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45990.635674189813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45990.635674189813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45990.635674189813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45990.635674189813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45990.635674189813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45990.635674189813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45990.635674189813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45990.635674189813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45990.635674189813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45990.635674189813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45990.635674189813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45990.635674189813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45990.635674189813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45990.635674189813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45990.635674189813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45990.635674189813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45990.635674189813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45990.635674189813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45990.635674189813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45990.635674189813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45990.635674189813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45990.635674189813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45990.635674189813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45990.635674189813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45990.635674189813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45990.635674189813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45990.635674189813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45990.635674189813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45990.635674189813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45990.635674189813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45990.635674189813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45990.635674189813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45990.635674189813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45990.635674189813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45990.635674189813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45990.635674189813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45990.635674189813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45990.635674189813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45990.635674189813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45990.635674189813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45990.635674189813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45990.635674189813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45990.635674189813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45990.635674189813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45990.635674189813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45990.635674189813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45990.635674189813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45990.635674189813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45990.635674189813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45990.635674189813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45990.635674189813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45990.635674189813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45990.635674189813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45990.635674189813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45990.635674189813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45990.635674189813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45990.635674189813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45990.635674189813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45990.635674189813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45990.635674189813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45990.635674189813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45990.635674189813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45990.635674189813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45990.635674189813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45990.635674189813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45990.635674189813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45990.635674189813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45990.635674189813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45990.635674189813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45990.635674189813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45990.635674189813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45990.635674189813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45990.635674189813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45990.635674189813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45990.635674189813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45990.635674189813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45990.635674189813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45990.635674189813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45990.635674189813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45990.635674189813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45990.635674189813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45990.635674189813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45990.635674189813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45990.635674189813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45990.635674189813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45990.635674189813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45990.635674189813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45990.635674189813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45990.635674189813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45990.635674189813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45990.635674189813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45990.635674189813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45990.635674189813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45990.635674189813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45990.635674189813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45990.635674189813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45990.635674189813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45990.635674189813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45990.635674189813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45990.635674189813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45990.635674189813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45990.635674189813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45990.635674189813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45990.635674189813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45990.635674189813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45990.635674189813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45990.635674189813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45990.635674189813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45990.635674189813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45990.635674189813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45990.635674189813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45990.635674189813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45990.635674189813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45990.635674189813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45990.635674189813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45990.635674189813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45990.635674189813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45990.635674189813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45990.635674189813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45990.635674189813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45990.635674189813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45990.635674189813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45990.635674189813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45990.635674189813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45990.635674189813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45990.635674189813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45990.635674189813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45990.635674189813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45990.635674189813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45990.635674189813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45990.635674189813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45990.635674189813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45990.635674189813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45990.635674189813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45990.635674189813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45990.635674189813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45990.635674189813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45990.635674189813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45990.635674189813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45990.635674189813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45990.635674189813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45990.635674189813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45990.635674189813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45990.635674189813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45990.635674189813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45990.635674189813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45990.635674189813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45990.635674189813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45990.635674189813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45990.635674189813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45990.635674189813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45990.635674189813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45990.635674189813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45990.635674189813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45990.635674189813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45990.635674189813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45990.635674189813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45990.635674189813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45990.635674189813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45990.635674189813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45990.635674189813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45990.635674189813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45990.635674189813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45990.635674189813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45990.635674189813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45990.635674189813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45990.635674189813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45990.635674189813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45990.635674189813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45990.635674189813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45990.635674189813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45990.635674189813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45990.635674189813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45990.635674189813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45990.635674189813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45990.635674189813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45990.635674189813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45990.635674189813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45990.635674189813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45990.635674189813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45990.635674189813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45990.635674189813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45990.635674189813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45990.635674189813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45990.635674189813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45990.635674189813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45990.635674189813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45990.635674189813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45990.635674189813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45990.635674189813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45990.635674189813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45990.635674189813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45990.635674189813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45990.635674189813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45990.635674189813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45990.635674189813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45990.635674189813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45990.635674189813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45990.635674189813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45990.635674189813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45990.635674189813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45990.635674189813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45990.635674189813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45990.635674189813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45990.635674189813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45990.635674189813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45990.635674189813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45990.635674189813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45990.635674189813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45990.635674189813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45990.635674189813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45990.635674189813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45990.635674189813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45990.635674189813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45990.635674189813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45990.635674189813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45990.635674189813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45990.635674189813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45990.635674189813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45990.635674189813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45990.635674189813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45990.635674189813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45990.635674189813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45990.635674189813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45990.635674189813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45990.635674189813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45990.635674189813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45990.635674189813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45990.635674189813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45990.635674189813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45990.635674189813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45990.635674189813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45990.635674189813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45990.635674189813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45990.635674189813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45990.635674189813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45990.635674189813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45990.635674189813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45990.635674189813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45990.635674189813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45990.635674189813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45990.635674189813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45990.635674189813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45990.635674189813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45990.635674189813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45990.635674189813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45990.635674189813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45990.635674189813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45990.635674189813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45990.635674189813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45990.635674189813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45990.635674189813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45990.635674189813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45990.635674189813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45990.635674189813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45990.635674189813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45990.635674189813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45990.635674189813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45990.635674189813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45990.635674189813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45990.635674189813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45990.635674189813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45990.635674189813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45990.635674189813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45990.635674189813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45990.635674189813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45990.635674189813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45990.635674189813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45990.635674189813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45990.635674189813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45990.635674189813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45990.635674189813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45990.635674189813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45990.635674189813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45990.635674189813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45990.635674189813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45990.635674189813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45990.635674189813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45990.635674189813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45990.635674189813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45990.635674189813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45990.635674189813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45990.635674189813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45990.635674189813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45990.635674189813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45990.635674189813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45990.635674189813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45990.635674189813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45990.635674189813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45990.635674189813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45990.635674189813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45990.635674189813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45990.635674189813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45990.635674189813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45990.635674189813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45990.635674189813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45990.635674189813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45990.635674189813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45990.635674189813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45990.635674189813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45990.635674189813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45990.635674189813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45990.635674189813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45990.635674189813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45990.635674189813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45990.635674189813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45990.635674189813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45990.635674189813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45990.635674189813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45990.635674189813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45990.635674189813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45990.635674189813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45990.635674189813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45990.635674189813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45990.635674189813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45990.635674189813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45990.635674189813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45990.635674189813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45990.635674189813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45990.635674189813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45990.635674189813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45990.635674189813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45990.635674189813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45990.635674189813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45990.635674189813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45990.635674189813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45990.635674189813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45990.635674189813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45990.635674189813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45990.635674189813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45990.635674189813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45990.635674189813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45990.635674189813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45990.635674189813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45990.635674189813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45990.635674189813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45990.635674189813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45990.635674189813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45990.635674189813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45990.635674189813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45990.635674189813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45990.635674189813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45990.635674189813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45990.635674189813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45990.635674189813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45990.635674189813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45990.635674189813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45990.635674189813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45990.635674189813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45990.635674189813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45990.635674189813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45990.635674189813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45990.635674189813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45990.635674189813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45990.635674189813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45990.635674189813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45990.635674189813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45990.635674189813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45990.635674189813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45990.635674189813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45990.635674189813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45990.635674189813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45990.635674189813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45990.635674189813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45990.635674189813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45990.635674189813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45990.635674189813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45990.635674189813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45990.635674189813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45990.635674189813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45990.635674189813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45990.635674189813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45990.635674189813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45990.635674189813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45990.635674189813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45990.635674189813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45990.635674189813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45990.635674189813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45990.635674189813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45990.635674189813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45990.635674189813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45990.635674189813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45990.635674189813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45990.635674189813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45990.635674189813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45990.635674189813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45990.635674189813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45990.635674189813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45990.635674189813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45990.635674189813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45990.635674189813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45990.635674189813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45990.635674189813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45990.635674189813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45990.635674189813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45990.635674189813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45990.635674189813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45990.635674189813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45990.635674189813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45990.635674189813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45990.635674189813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45990.635674189813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45990.635674189813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45990.635674189813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45990.635674189813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45990.635674189813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45990.635674189813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45990.635674189813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45990.635674189813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45990.635674189813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45990.635674189813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45990.635674189813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45990.635674189813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45990.635674189813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45990.635674189813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45990.635674189813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45990.635674189813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45990.635674189813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45990.635674189813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45990.635674189813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45990.635674189813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45990.635674189813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45990.635674189813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45990.635674189813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45990.635674189813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45990.635674189813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45990.635674189813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45990.635674189813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45990.635674189813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45990.635674189813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45990.635674189813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45990.635674189813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45990.635674189813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45990.635674189813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45990.635674189813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45990.635674189813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45990.635674189813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45990.635674189813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45990.635674189813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45990.635674189813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45990.635674189813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45990.635674189813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45990.635674189813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45990.635674189813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45990.635674189813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45990.635674189813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45990.635674189813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45990.635674189813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45990.635674189813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45990.635674189813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45990.635674189813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45990.635674189813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45990.635674189813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45990.635674189813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45990.635674189813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45990.635674189813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45990.635674189813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45990.635674189813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45990.635674189813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45990.635674189813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45990.635674189813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45990.635674189813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45990.635674189813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45990.635674189813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45990.635674189813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45990.635674189813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45990.635674189813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45990.635674189813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45990.635674189813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45990.635674189813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45990.635674189813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45990.635674189813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45990.635674189813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45990.635674189813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45990.635674189813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45990.635674189813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45990.635674189813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45990.635674189813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45990.635674189813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45990.635674189813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45990.635674189813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45990.635674189813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45990.635674189813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45990.635674189813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45990.635674189813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45990.635674189813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45990.635674189813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45990.635674189813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45990.635674189813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45990.635674189813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45990.635674189813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45990.635674189813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45990.635674189813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45990.635674189813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45990.635674189813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45990.635674189813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45990.635674189813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45990.635674189813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45990.635674189813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45990.635674189813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45990.635674189813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45990.635674189813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45990.635674189813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45990.635674189813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45990.635674189813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45990.635674189813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45990.635674189813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45990.635674189813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45990.635674189813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45990.635674189813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45990.635674189813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45990.635674189813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45990.635674189813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45990.635674189813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45990.635674189813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45990.635674189813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45990.635674189813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45990.635674189813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45990.635674189813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45990.635674189813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45990.635674189813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45990.635674189813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45990.635674189813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45990.635674189813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45990.635674189813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45990.635674189813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45990.635674189813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45990.635674189813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45990.635674189813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45990.635674189813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45990.635674189813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45990.635674189813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45990.635674189813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45990.635674189813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45990.635674189813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45990.635674189813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45990.635674189813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45990.635674189813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45990.635674189813</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287.15495659721637</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1" ca="1" si="0">IFERROR(NOW()-F3,"")</f>
        <v>0.44400729166954989</v>
      </c>
      <c r="H3" s="92">
        <v>45989.810358796298</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1</v>
      </c>
      <c r="D4" s="88" t="s">
        <v>30313</v>
      </c>
      <c r="E4" s="91" t="s">
        <v>39106</v>
      </c>
      <c r="F4" s="92"/>
      <c r="G4" s="93">
        <f t="shared" ref="G4" ca="1" si="1">IFERROR(NOW()-F4,"")</f>
        <v>45990.635673958335</v>
      </c>
      <c r="H4" s="92">
        <v>45990.576539351852</v>
      </c>
      <c r="I4" s="110" t="str">
        <f>IFERROR(VLOOKUP(D4,DB!A:F,6,0),"")</f>
        <v>SCECO</v>
      </c>
      <c r="J4" s="110" t="str">
        <f>IFERROR(VLOOKUP(D4,DB!A:G,7,0),"")</f>
        <v>Dead</v>
      </c>
      <c r="K4" s="94" t="s">
        <v>39203</v>
      </c>
      <c r="L4" s="88" t="str">
        <f>IFERROR(VLOOKUP(D4,DB!A:I,9,0),"")</f>
        <v>Latis</v>
      </c>
    </row>
    <row r="5" spans="1:16" ht="15" customHeight="1">
      <c r="A5" s="110" t="s">
        <v>39202</v>
      </c>
      <c r="B5" s="110" t="str">
        <f>IFERROR(VLOOKUP(D5,DB!A:K,11,0),"")</f>
        <v>R4</v>
      </c>
      <c r="C5" s="90">
        <v>1</v>
      </c>
      <c r="D5" s="88" t="s">
        <v>31688</v>
      </c>
      <c r="E5" s="91" t="s">
        <v>39106</v>
      </c>
      <c r="F5" s="92"/>
      <c r="G5" s="93">
        <f t="shared" ca="1" si="0"/>
        <v>45990.635673958335</v>
      </c>
      <c r="H5" s="92">
        <v>45990.602546296293</v>
      </c>
      <c r="I5" s="110" t="str">
        <f>IFERROR(VLOOKUP(D5,DB!A:F,6,0),"")</f>
        <v>Generator-SG</v>
      </c>
      <c r="J5" s="110" t="str">
        <f>IFERROR(VLOOKUP(D5,DB!A:G,7,0),"")</f>
        <v>Vandalized</v>
      </c>
      <c r="K5" s="94" t="s">
        <v>39204</v>
      </c>
      <c r="L5" s="88" t="str">
        <f>IFERROR(VLOOKUP(D5,DB!A:I,9,0),"")</f>
        <v>Latis</v>
      </c>
    </row>
    <row r="6" spans="1:16" ht="15" customHeight="1">
      <c r="A6" s="110"/>
      <c r="B6" s="110" t="str">
        <f>IFERROR(VLOOKUP(D6,DB!A:K,11,0),"")</f>
        <v/>
      </c>
      <c r="C6" s="90"/>
      <c r="D6" s="88"/>
      <c r="E6" s="91"/>
      <c r="F6" s="92"/>
      <c r="G6" s="93">
        <f t="shared" ca="1" si="0"/>
        <v>45990.635673958335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45990.635674189813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45990.635674189813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45990.635674189813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45990.635674189813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45990.635674189813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45990.635674189813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45990.635674189813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45990.635674189813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45990.635674189813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3"/>
      <c r="E16" s="91"/>
      <c r="F16" s="92"/>
      <c r="G16" s="93">
        <f t="shared" ca="1" si="0"/>
        <v>45990.635674189813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45990.635674189813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45990.635674189813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45990.635674189813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45990.635674189813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45990.635674189813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45990.635674189813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45990.635674189813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45990.635674189813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45990.635674189813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45990.635674189813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45990.635674189813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45990.635674189813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45990.635674189813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45990.635674189813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45990.635674189813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45990.635674189813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45990.635674189813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45990.635674189813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45990.635674189813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45990.635674189813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45990.635674189813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45990.635674189813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45990.635674189813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45990.635674189813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45990.635674189813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45990.635674189813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45990.635674189813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45990.635674189813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45990.635674189813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45990.635674189813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45990.635674189813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45990.635674189813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45990.635674189813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45990.635674189813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45990.635674189813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ref="G52:G115" ca="1" si="2">IFERROR(NOW()-F52,"")</f>
        <v>45990.635674189813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2"/>
        <v>45990.635674189813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2"/>
        <v>45990.635674189813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2"/>
        <v>45990.635674189813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2"/>
        <v>45990.635674189813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2"/>
        <v>45990.635674189813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2"/>
        <v>45990.635674189813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45990.635674189813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45990.635674189813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45990.635674189813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45990.635674189813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45990.635674189813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45990.635674189813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45990.635674189813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45990.635674189813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45990.635674189813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45990.635674189813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45990.635674189813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45990.635674189813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45990.635674189813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45990.635674189813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45990.635674189813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45990.635674189813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45990.635674189813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45990.635674189813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45990.635674189813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45990.635674189813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45990.635674189813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45990.635674189813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45990.635674189813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45990.635674189813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45990.635674189813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45990.635674189813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45990.635674189813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45990.635674189813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45990.635674189813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45990.635674189813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45990.635674189813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45990.635674189813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45990.635674189813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45990.635674189813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45990.635674189813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45990.635674189813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45990.635674189813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45990.635674189813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45990.635674189813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45990.635674189813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45990.635674189813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45990.635674189813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45990.635674189813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45990.635674189813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45990.635674189813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45990.635674189813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45990.635674189813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45990.635674189813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45990.635674189813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45990.635674189813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45990.635674189813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45990.635674189813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45990.635674189813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45990.635674189813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45990.635674189813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45990.635674189813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45990.635674189813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ref="G116:G179" ca="1" si="3">IFERROR(NOW()-F116,"")</f>
        <v>45990.635674189813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3"/>
        <v>45990.635674189813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3"/>
        <v>45990.635674189813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3"/>
        <v>45990.635674189813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3"/>
        <v>45990.635674189813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3"/>
        <v>45990.635674189813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3"/>
        <v>45990.635674189813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45990.635674189813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45990.635674189813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45990.635674189813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45990.635674189813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45990.635674189813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45990.635674189813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45990.635674189813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45990.635674189813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45990.635674189813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45990.635674189813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45990.635674189813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45990.635674189813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45990.635674189813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45990.635674189813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45990.635674189813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45990.635674189813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45990.635674189813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45990.635674189813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45990.635674189813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45990.635674189813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45990.635674189813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45990.635674189813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45990.635674189813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45990.635674189813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45990.635674189813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45990.635674189813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45990.635674189813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45990.635674189813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45990.635674189813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45990.635674189813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45990.635674189813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45990.635674189813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45990.635674189813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45990.635674189813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45990.635674189813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45990.635674189813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45990.635674189813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45990.635674189813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45990.635674189813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45990.635674189813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45990.635674189813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45990.635674189813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45990.635674189813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45990.635674189813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45990.635674189813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45990.635674189813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45990.635674189813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45990.635674189813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45990.635674189813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45990.635674189813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45990.635674189813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45990.635674189813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45990.635674189813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45990.635674189813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45990.635674189813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45990.635674189813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45990.635674189813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ref="G180:G243" ca="1" si="4">IFERROR(NOW()-F180,"")</f>
        <v>45990.635674189813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4"/>
        <v>45990.635674189813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4"/>
        <v>45990.635674189813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4"/>
        <v>45990.635674189813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4"/>
        <v>45990.635674189813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4"/>
        <v>45990.635674189813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4"/>
        <v>45990.635674189813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45990.635674189813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45990.635674189813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45990.635674189813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45990.635674189813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45990.635674189813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45990.635674189813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45990.635674189813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45990.635674189813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45990.635674189813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45990.635674189813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45990.635674189813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45990.635674189813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45990.635674189813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45990.635674189813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45990.635674189813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45990.635674189813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45990.635674189813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45990.635674189813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45990.635674189813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45990.635674189813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45990.635674189813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45990.635674189813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45990.635674189813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45990.635674189813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45990.635674189813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45990.635674189813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45990.635674189813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45990.635674189813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45990.635674189813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45990.635674189813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45990.635674189813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45990.635674189813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45990.635674189813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45990.635674189813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45990.635674189813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45990.635674189813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45990.635674189813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45990.635674189813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45990.635674189813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45990.635674189813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45990.635674189813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45990.635674189813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45990.635674189813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45990.635674189813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45990.635674189813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45990.635674189813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45990.635674189813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45990.635674189813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45990.635674189813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45990.635674189813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45990.635674189813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45990.635674189813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45990.635674189813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45990.635674189813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45990.635674189813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45990.635674189813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45990.635674189813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ref="G244:G289" ca="1" si="5">IFERROR(NOW()-F244,"")</f>
        <v>45990.635674189813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5"/>
        <v>45990.635674189813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5"/>
        <v>45990.635674189813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5"/>
        <v>45990.635674189813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5"/>
        <v>45990.635674189813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5"/>
        <v>45990.635674189813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5"/>
        <v>45990.635674189813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5"/>
        <v>45990.635674189813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5"/>
        <v>45990.635674189813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5"/>
        <v>45990.635674189813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5"/>
        <v>45990.635674189813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5"/>
        <v>45990.635674189813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5"/>
        <v>45990.635674189813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5"/>
        <v>45990.635674189813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5"/>
        <v>45990.635674189813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5"/>
        <v>45990.635674189813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5"/>
        <v>45990.635674189813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5"/>
        <v>45990.635674189813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45990.635674189813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45990.635674189813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45990.635674189813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45990.635674189813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45990.635674189813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45990.635674189813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45990.635674189813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45990.635674189813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45990.635674189813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45990.635674189813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45990.635674189813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45990.635674189813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45990.635674189813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45990.635674189813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45990.635674189813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45990.635674189813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45990.635674189813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45990.635674189813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45990.635674189813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45990.635674189813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45990.635674189813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45990.635674189813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45990.635674189813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45990.635674189813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45990.635674189813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45990.635674189813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45990.635674189813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45990.635674189813</v>
      </c>
      <c r="H289" s="92"/>
      <c r="I289" s="110" t="str">
        <f>IFERROR(VLOOKUP(D289,DB!A:F,6,0),"")</f>
        <v/>
      </c>
      <c r="J289" s="110" t="str">
        <f>IFERROR(VLOOKUP(D289,DB!A:G,7,0),"")</f>
        <v/>
      </c>
      <c r="K289" s="94"/>
      <c r="L289" s="88" t="str">
        <f>IFERROR(VLOOKUP(D289,DB!A:I,9,0),"")</f>
        <v/>
      </c>
    </row>
  </sheetData>
  <dataValidations count="2">
    <dataValidation allowBlank="1" showInputMessage="1" showErrorMessage="1" sqref="E1" xr:uid="{A4F81451-56CC-4543-9497-104C4E44EE4B}"/>
    <dataValidation type="list" allowBlank="1" showInputMessage="1" showErrorMessage="1" sqref="E2:E2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98.803614004624251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64.446796874995925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41.974563078700157</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9.2623753472216777</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0.68376423611334758</v>
      </c>
      <c r="H6" s="38">
        <v>45989.971354166664</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32904</v>
      </c>
      <c r="E7" s="37" t="s">
        <v>39106</v>
      </c>
      <c r="F7" s="38">
        <v>45990.518252314818</v>
      </c>
      <c r="G7" s="138">
        <f ca="1">IFERROR(NOW()-F7,"")</f>
        <v>0.11742164351744577</v>
      </c>
      <c r="H7" s="38">
        <v>45990.335613425923</v>
      </c>
      <c r="I7" s="37" t="str">
        <f>IFERROR(VLOOKUP(D7,DB!A:F,6,0),"")</f>
        <v>SCECO</v>
      </c>
      <c r="J7" s="37" t="str">
        <f>IFERROR(VLOOKUP(D7,DB!A:G,7,0),"")</f>
        <v>Dead</v>
      </c>
      <c r="K7" s="37" t="s">
        <v>39216</v>
      </c>
      <c r="L7" s="37" t="str">
        <f>IFERROR(VLOOKUP(D7,DB!A:I,9,0),"")</f>
        <v>Latis</v>
      </c>
    </row>
    <row r="8" spans="1:13">
      <c r="A8" s="37"/>
      <c r="B8" s="37" t="str">
        <f>IFERROR(VLOOKUP(D8,DB!A:K,11,0),"")</f>
        <v/>
      </c>
      <c r="C8" s="37"/>
      <c r="D8" s="106"/>
      <c r="E8" s="37"/>
      <c r="F8" s="38"/>
      <c r="G8" s="138">
        <f ca="1">IFERROR(NOW()-F8,"")</f>
        <v>45990.635673958335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45990.635673958335</v>
      </c>
      <c r="H9" s="38"/>
      <c r="I9" s="37" t="str">
        <f>IFERROR(VLOOKUP(D9,DB!A:F,6,0),"")</f>
        <v/>
      </c>
      <c r="J9" s="37" t="str">
        <f>IFERROR(VLOOKUP(D9,DB!A:G,7,0),"")</f>
        <v/>
      </c>
      <c r="K9" s="37"/>
      <c r="L9" s="37" t="str">
        <f>IFERROR(VLOOKUP(D9,DB!A:I,9,0),"")</f>
        <v/>
      </c>
    </row>
    <row r="10" spans="1:13">
      <c r="A10" s="37"/>
      <c r="B10" s="37" t="str">
        <f>IFERROR(VLOOKUP(D10,DB!A:K,11,0),"")</f>
        <v>R5</v>
      </c>
      <c r="C10" s="37"/>
      <c r="D10" s="106" t="s">
        <v>33645</v>
      </c>
      <c r="E10" s="37"/>
      <c r="F10" s="38"/>
      <c r="G10" s="138">
        <f ca="1">IFERROR(NOW()-F10,"")</f>
        <v>45990.635673958335</v>
      </c>
      <c r="H10" s="38"/>
      <c r="I10" s="37" t="str">
        <f>IFERROR(VLOOKUP(D10,DB!A:F,6,0),"")</f>
        <v>SCECO</v>
      </c>
      <c r="J10" s="37" t="str">
        <f>IFERROR(VLOOKUP(D10,DB!A:G,7,0),"")</f>
        <v>Dead</v>
      </c>
      <c r="K10" s="37"/>
      <c r="L10" s="37" t="str">
        <f>IFERROR(VLOOKUP(D10,DB!A:I,9,0),"")</f>
        <v>Latis</v>
      </c>
    </row>
    <row r="11" spans="1:13">
      <c r="A11" s="37"/>
      <c r="B11" s="37" t="str">
        <f>IFERROR(VLOOKUP(D11,DB!A:K,11,0),"")</f>
        <v/>
      </c>
      <c r="C11" s="37"/>
      <c r="D11" s="106"/>
      <c r="E11" s="37"/>
      <c r="F11" s="38"/>
      <c r="G11" s="138">
        <f ca="1">IFERROR(NOW()-F11,"")</f>
        <v>45990.635673958335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45990.635673958335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45990.635673958335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45990.635673958335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45990.635673958335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45990.635673958335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45990.635673958335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45990.635673958335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45990.635673958335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45990.635673958335</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45990.635673958335</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45990.635673958335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45990.635673958335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45990.635673958335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45990.635673958335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45990.635673958335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45990.635673958335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45990.635673958335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45990.635673958335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45990.635673958335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45990.635673958335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45990.635673958335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45990.635673958335</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1</v>
      </c>
      <c r="D2" s="119" t="s">
        <v>37310</v>
      </c>
      <c r="E2" s="106" t="s">
        <v>39106</v>
      </c>
      <c r="F2" s="121">
        <v>45990.580081018517</v>
      </c>
      <c r="G2" s="72">
        <f ca="1">IFERROR(NOW()-F2,"-")</f>
        <v>5.5592939817870501E-2</v>
      </c>
      <c r="H2" s="121">
        <v>45990.580081018517</v>
      </c>
      <c r="I2" s="119" t="str">
        <f>IFERROR(VLOOKUP(D2,DB!A:F,6,0),"")</f>
        <v>Generator-SG</v>
      </c>
      <c r="J2" s="119" t="str">
        <f>IFERROR(VLOOKUP(D2,DB!A:G,7,0),"")</f>
        <v>Dead</v>
      </c>
      <c r="K2" s="122" t="s">
        <v>39218</v>
      </c>
      <c r="L2" s="140" t="str">
        <f>IFERROR(VLOOKUP(D2,DB!A:I,9,0),"")</f>
        <v>Latis</v>
      </c>
    </row>
    <row r="3" spans="1:16382" ht="31.5" customHeight="1">
      <c r="A3" s="118"/>
      <c r="B3" s="119" t="str">
        <f>IFERROR(VLOOKUP(D3,DB!A:K,11,0),"")</f>
        <v/>
      </c>
      <c r="C3" s="120"/>
      <c r="D3" s="119"/>
      <c r="E3" s="106"/>
      <c r="F3" s="121"/>
      <c r="G3" s="72">
        <f ca="1">IFERROR(NOW()-F3,"-")</f>
        <v>45990.635673958335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45990.635673958335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45990.635673958335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45990.635673958335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45990.635673958335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45990.635673958335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45990.635673958335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45990.635673958335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45990.635673958335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45990.635673958335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45990.635673958335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45990.635673958335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45990.635673958335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45990.635673958335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45990.635673958335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45990.635673958335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45990.635673958335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45990.635673958335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45990.635673958335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45990.635673958335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45990.635673958335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45990.635673958335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45990.635673958335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45990.635673958335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45990.635673958335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45990.635673958335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45990.635673958335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45990.635673958335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45990.635673958335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45990.635673958335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45990.635673958335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45990.635673958335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45990.635673958335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45990.635673958335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45990.635673958335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45990.635673958335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45990.635673958335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45990.635673958335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45990.635673958335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45990.635673958335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45990.635673958335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45990.635673958335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45990.635673958335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45990.635673958335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45990.635673958335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45990.635673958335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45990.635673958335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45990.635673958335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45990.635673958335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45990.635673958335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45990.635673958335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45990.635673958335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45990.635673958335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45990.635673958335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45990.635673958335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45990.635673958335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45990.635673958335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45990.635673958335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45990.635673958335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45990.635673958335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45990.635673958335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45990.635673958335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45990.635673958335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45990.635673958335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45990.635673958335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45990.635673958335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45990.635673958335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45990.635673958335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45990.635673958335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45990.635673958335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45990.635673958335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45990.635673958335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45990.635673958335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45990.635673958335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45990.635673958335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45990.635673958335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45990.635673958335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45990.635673958335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45990.635673958335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45990.635673958335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45990.635673958335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45990.635673958335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45990.635673958335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45990.635673958335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45990.635673958335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45990.635673958335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45990.635673958335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45990.635673958335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45990.635673958335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45990.635673958335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45990.635673958335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45990.635673958335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45990.635673958335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45990.635673958335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45990.635673958335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45990.635673958335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45990.635673958335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45990.635673958335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45990.635673958335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45990.635673958335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45990.635673958335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45990.635673958335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45990.635673958335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45990.635673958335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45990.635673958335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45990.635673958335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45990.635673958335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45990.635673958335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45990.635673958335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45990.635673958335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45990.635673958335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45990.635673958335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45990.635673958335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45990.635673958335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45990.635673958335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45990.635673958335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45990.635673958335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45990.635673958335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45990.635673958335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45990.635673958335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45990.635673958335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45990.635673958335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45990.635673958335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45990.635673958335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45990.635673958335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45990.635673958335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45990.635673958335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45990.635673958335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45990.635673958335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45990.635673958335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45990.635673958335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45990.635673958335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45990.635673958335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45990.635673958335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45990.635673958335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45990.635673958335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45990.635673958335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45990.635673958335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45990.635673958335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45990.635673958335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45990.635673958335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45990.635673958335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45990.635673958335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45990.635673958335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45990.635673958335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45990.635673958335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45990.635673958335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45990.635673958335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45990.635673958335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45990.635673958335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45990.635673958335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45990.635673958335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45990.635673958335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45990.635673958335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45990.635673958335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45990.635673958335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45990.635673958335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45990.635673958335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45990.635673958335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45990.635673958335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45990.635673958335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45990.635673958335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45990.635673958335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45990.635673958335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45990.635673958335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45990.635673958335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45990.635673958335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45990.635673958335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45990.635673958335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45990.635673958335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45990.635673958335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45990.635673958335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45990.635673958335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45990.635673958335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45990.635673958335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45990.635673958335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45990.635673958335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45990.635673958335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45990.635673958335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45990.635673958335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45990.635673958335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45990.635673958335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45990.635673958335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45990.635673958335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45990.635673958335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45990.635673958335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45990.635673958335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45990.635673958335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45990.635673958335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45990.635673958335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45990.635673958335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45990.635673958335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45990.635673958335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45990.635673958335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45990.635673958335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45990.635673958335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45990.635673958335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45990.635673958335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45990.635673958335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45990.635673958335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45990.635673958335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45990.635673958335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45990.635673958335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45990.635673958335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45990.635673958335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45990.635673958335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45990.635673958335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45990.635673958335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45990.635673958335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45990.635673958335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45990.635673958335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45990.635673958335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45990.635673958335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45990.635673958335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45990.635673958335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45990.635673958335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45990.635673958335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45990.635673958335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45990.635673958335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45990.635673958335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45990.635673958335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45990.635673958335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45990.635673958335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45990.635673958335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45990.635673958335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45990.635673958335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45990.635673958335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45990.635673958335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45990.635673958335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45990.635673958335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45990.635673958335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45990.635673958335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45990.635673958335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45990.635673958335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45990.635673958335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45990.635673958335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45990.635673958335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45990.635673958335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45990.635673958335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45990.635673958335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45990.635673958335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45990.635673958335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45990.635673958335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45990.635673958335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45990.635673958335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45990.635673958335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45990.635673958335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45990.635673958335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45990.635673958335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45990.635673958335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45990.635673958335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45990.635673958335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45990.635673958335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45990.635673958335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45990.635673958335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45990.635673958335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45990.635673958335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45990.635673958335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45990.635673958335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45990.635673958335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45990.635673958335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45990.635673958335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45990.635673958335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45990.635673958335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45990.635673958335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45990.635673958335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45990.635673958335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45990.635673958335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45990.635673958335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45990.635673958335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45990.635673958335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45990.635673958335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45990.635673958335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45990.635673958335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45990.635673958335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45990.635673958335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45990.635673958335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45990.635673958335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45990.635673958335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45990.635673958335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45990.635673958335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45990.635673958335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45990.635673958335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45990.635673958335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45990.635673958335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45990.635673958335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45990.635673958335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45990.635673958335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45990.635673958335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45990.635673958335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45990.635673958335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45990.635673958335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45990.635673958335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45990.635673958335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45990.635673958335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45990.635673958335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45990.635673958335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45990.635673958335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45990.635673958335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45990.635673958335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45990.635673958335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45990.635673958335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45990.635673958335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45990.635673958335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45990.635673958335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45990.635673958335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45990.635673958335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45990.635673958335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45990.635673958335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45990.635673958335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45990.635673958335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45990.635673958335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45990.635673958335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45990.635673958335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45990.635673958335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45990.635673958335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45990.635673958335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45990.635673958335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45990.635673958335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45990.635673958335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45990.635673958335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45990.635673958335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45990.635673958335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45990.635673958335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45990.635673958335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45990.635673958335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45990.635673958335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45990.635673958335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45990.635673958335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45990.635673958335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45990.635673958335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45990.635673958335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45990.635673958335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45990.635673958335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45990.635673958335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45990.635673958335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45990.635673958335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45990.635673958335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45990.635673958335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45990.635673958335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45990.635673958335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45990.635673958335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45990.635673958335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45990.635673958335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45990.635673958335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45990.635673958335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45990.635673958335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45990.635673958335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45990.635673958335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45990.635673958335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45990.635673958335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45990.635673958335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45990.635673958335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45990.635673958335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45990.635673958335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45990.635673958335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45990.635673958335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45990.635673958335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45990.635673958335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45990.635673958335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45990.635673958335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45990.635673958335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45990.635673958335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45990.635673958335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45990.635673958335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45990.635673958335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45990.635673958335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45990.635673958335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45990.635673958335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45990.635673958335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45990.635673958335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45990.635673958335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45990.635673958335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45990.635673958335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45990.635673958335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45990.635673958335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45990.635673958335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45990.635673958335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45990.635673958335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45990.635673958335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45990.635673958335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45990.635673958335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45990.635673958335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45990.635673958335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45990.635673958335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45990.635673958335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45990.635673958335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45990.635673958335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45990.635673958335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45990.635673958335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45990.635673958335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45990.635673958335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45990.635673958335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45990.635673958335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45990.635673958335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45990.635673958335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45990.635673958335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45990.635673958335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45990.635673958335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45990.635673958335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45990.635673958335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45990.635673958335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45990.635673958335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45990.635673958335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45990.635673958335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45990.635673958335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45990.635673958335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45990.635673958335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45990.635673958335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45990.635673958335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45990.635673958335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45990.635673958335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45990.635673958335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45990.635673958335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45990.635673958335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45990.635673958335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45990.635673958335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45990.635673958335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45990.635673958335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45990.635673958335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45990.635673958335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45990.635673958335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45990.635673958335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45990.635673958335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45990.635673958335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45990.635673958335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45990.635673958335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45990.635673958335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45990.635673958335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45990.635673958335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45990.635673958335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45990.635673958335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45990.635673958335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45990.635673958335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45990.635673958335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45990.635673958335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45990.635673958335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45990.635673958335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45990.635673958335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45990.635673958335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45990.635673958335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45990.635673958335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45990.635673958335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45990.635673958335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45990.635673958335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45990.635673958335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45990.635673958335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45990.635673958335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45990.635673958335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45990.635673958335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45990.635673958335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45990.635673958335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45990.635673958335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45990.635673958335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45990.635673958335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45990.635673958335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45990.635673958335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45990.635673958335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45990.635673958335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45990.635673958335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45990.635673958335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45990.635673958335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45990.635673958335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45990.635673958335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45990.635673958335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45990.635673958335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45990.635673958335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45990.635673958335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45990.635673958335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45990.635673958335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45990.635673958335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45990.635673958335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45990.635673958335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45990.635673958335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45990.635673958335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45990.635673958335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45990.635673958335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45990.635673958335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45990.635673958335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45990.635673958335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45990.635673958335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45990.635673958335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45990.635673958335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45990.635673958335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45990.635673958335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45990.635673958335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45990.635673958335</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45990.635673958335</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